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ardo\Desktop\paper\EC3\"/>
    </mc:Choice>
  </mc:AlternateContent>
  <xr:revisionPtr revIDLastSave="0" documentId="13_ncr:1_{352863E5-E619-46A1-85A2-8B6FE001F67C}" xr6:coauthVersionLast="47" xr6:coauthVersionMax="47" xr10:uidLastSave="{00000000-0000-0000-0000-000000000000}"/>
  <bookViews>
    <workbookView xWindow="-108" yWindow="-108" windowWidth="23256" windowHeight="12576" firstSheet="2" activeTab="3" xr2:uid="{2621AD00-EB22-4C22-A272-D607113C5C9A}"/>
  </bookViews>
  <sheets>
    <sheet name="LC3-BW" sheetId="12" r:id="rId1"/>
    <sheet name="Sheet1" sheetId="14" r:id="rId2"/>
    <sheet name="Sheet1 (2)" sheetId="15" r:id="rId3"/>
    <sheet name="Sheet2" sheetId="1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9" i="16" l="1"/>
  <c r="N19" i="16"/>
  <c r="M19" i="16"/>
  <c r="L19" i="16"/>
  <c r="K19" i="16"/>
  <c r="J19" i="16"/>
  <c r="O18" i="16"/>
  <c r="N18" i="16"/>
  <c r="M18" i="16"/>
  <c r="L18" i="16"/>
  <c r="K18" i="16"/>
  <c r="J18" i="16"/>
  <c r="O17" i="16"/>
  <c r="N17" i="16"/>
  <c r="M17" i="16"/>
  <c r="L17" i="16"/>
  <c r="K17" i="16"/>
  <c r="J17" i="16"/>
  <c r="O16" i="16"/>
  <c r="N16" i="16"/>
  <c r="M16" i="16"/>
  <c r="L16" i="16"/>
  <c r="K16" i="16"/>
  <c r="J16" i="16"/>
  <c r="I19" i="16"/>
  <c r="H19" i="16"/>
  <c r="G19" i="16"/>
  <c r="I18" i="16"/>
  <c r="H18" i="16"/>
  <c r="G18" i="16"/>
  <c r="I17" i="16"/>
  <c r="H17" i="16"/>
  <c r="G17" i="16"/>
  <c r="I16" i="16"/>
  <c r="H16" i="16"/>
  <c r="G16" i="16"/>
  <c r="M53" i="15"/>
  <c r="F53" i="15"/>
  <c r="T53" i="15"/>
  <c r="AC52" i="15"/>
  <c r="V52" i="15"/>
  <c r="O52" i="15"/>
  <c r="H52" i="15"/>
  <c r="A52" i="15"/>
  <c r="AH53" i="15"/>
  <c r="AA53" i="15"/>
  <c r="V25" i="15"/>
  <c r="O25" i="15"/>
  <c r="H25" i="15"/>
  <c r="A25" i="15"/>
  <c r="AA26" i="15"/>
  <c r="T26" i="15"/>
  <c r="M26" i="15"/>
  <c r="F26" i="15"/>
  <c r="AC48" i="15"/>
  <c r="V48" i="15"/>
  <c r="O48" i="15"/>
  <c r="H48" i="15"/>
  <c r="A48" i="15"/>
  <c r="AH49" i="15"/>
  <c r="T49" i="15"/>
  <c r="M49" i="15"/>
  <c r="F49" i="15"/>
  <c r="V21" i="15"/>
  <c r="O21" i="15"/>
  <c r="H21" i="15"/>
  <c r="A21" i="15"/>
  <c r="AA22" i="15"/>
  <c r="T22" i="15"/>
  <c r="M22" i="15"/>
  <c r="F22" i="15"/>
  <c r="AH45" i="15"/>
  <c r="AC44" i="15"/>
  <c r="V44" i="15"/>
  <c r="O44" i="15"/>
  <c r="H44" i="15"/>
  <c r="A44" i="15"/>
  <c r="AA45" i="15"/>
  <c r="T45" i="15"/>
  <c r="M45" i="15"/>
  <c r="F45" i="15"/>
  <c r="V17" i="15"/>
  <c r="O17" i="15"/>
  <c r="H17" i="15"/>
  <c r="A17" i="15"/>
  <c r="AA18" i="15"/>
  <c r="T18" i="15"/>
  <c r="M18" i="15"/>
  <c r="F18" i="15"/>
  <c r="AH41" i="15"/>
  <c r="AC40" i="15"/>
  <c r="AA41" i="15"/>
  <c r="T41" i="15"/>
  <c r="M41" i="15"/>
  <c r="F41" i="15"/>
  <c r="V40" i="15"/>
  <c r="O40" i="15"/>
  <c r="H40" i="15"/>
  <c r="A40" i="15"/>
  <c r="AH38" i="15"/>
  <c r="AA38" i="15"/>
  <c r="T38" i="15"/>
  <c r="M38" i="15"/>
  <c r="F38" i="15"/>
  <c r="AC37" i="15"/>
  <c r="V37" i="15"/>
  <c r="O37" i="15"/>
  <c r="H37" i="15"/>
  <c r="A37" i="15"/>
  <c r="AH34" i="15"/>
  <c r="AA34" i="15"/>
  <c r="T34" i="15"/>
  <c r="M34" i="15"/>
  <c r="F34" i="15"/>
  <c r="AC33" i="15"/>
  <c r="V33" i="15"/>
  <c r="O33" i="15"/>
  <c r="H33" i="15"/>
  <c r="A33" i="15"/>
  <c r="AA14" i="15"/>
  <c r="T14" i="15"/>
  <c r="M14" i="15"/>
  <c r="F14" i="15"/>
  <c r="V13" i="15"/>
  <c r="O13" i="15"/>
  <c r="H13" i="15"/>
  <c r="A13" i="15"/>
  <c r="AA10" i="15"/>
  <c r="T10" i="15"/>
  <c r="M10" i="15"/>
  <c r="F10" i="15"/>
  <c r="V9" i="15"/>
  <c r="O9" i="15"/>
  <c r="H9" i="15"/>
  <c r="A9" i="15"/>
  <c r="AA6" i="15"/>
  <c r="T6" i="15"/>
  <c r="M6" i="15"/>
  <c r="F6" i="15"/>
  <c r="V5" i="15"/>
  <c r="O5" i="15"/>
  <c r="H5" i="15"/>
  <c r="A5" i="15"/>
  <c r="H28" i="14"/>
  <c r="A28" i="14"/>
  <c r="AA29" i="14"/>
  <c r="T29" i="14"/>
  <c r="M29" i="14"/>
  <c r="F29" i="14"/>
  <c r="V28" i="14"/>
  <c r="O28" i="14"/>
  <c r="A13" i="14"/>
  <c r="AA14" i="14"/>
  <c r="T14" i="14"/>
  <c r="M14" i="14"/>
  <c r="F14" i="14"/>
  <c r="V13" i="14"/>
  <c r="O13" i="14"/>
  <c r="H13" i="14"/>
  <c r="AH26" i="14"/>
  <c r="AC25" i="14"/>
  <c r="AA26" i="14"/>
  <c r="T26" i="14"/>
  <c r="M26" i="14"/>
  <c r="F26" i="14"/>
  <c r="V25" i="14"/>
  <c r="O25" i="14"/>
  <c r="H25" i="14"/>
  <c r="A25" i="14"/>
  <c r="V9" i="14"/>
  <c r="O9" i="14"/>
  <c r="H9" i="14"/>
  <c r="A9" i="14"/>
  <c r="AA10" i="14"/>
  <c r="T10" i="14"/>
  <c r="M10" i="14"/>
  <c r="F10" i="14"/>
  <c r="AH22" i="14"/>
  <c r="AC21" i="14"/>
  <c r="AA22" i="14"/>
  <c r="V21" i="14"/>
  <c r="T22" i="14"/>
  <c r="O21" i="14"/>
  <c r="M22" i="14"/>
  <c r="H21" i="14"/>
  <c r="F22" i="14"/>
  <c r="A21" i="14"/>
  <c r="AA6" i="14"/>
  <c r="T6" i="14"/>
  <c r="M6" i="14"/>
  <c r="F6" i="14"/>
  <c r="V5" i="14"/>
  <c r="O5" i="14"/>
  <c r="H5" i="14"/>
  <c r="A5" i="14"/>
  <c r="K24" i="12"/>
  <c r="K23" i="12"/>
  <c r="K22" i="12"/>
  <c r="K21" i="12"/>
  <c r="K20" i="12"/>
  <c r="K10" i="12"/>
  <c r="K9" i="12"/>
  <c r="K8" i="12"/>
  <c r="K7" i="12"/>
  <c r="K6" i="12"/>
  <c r="K25" i="12" l="1"/>
  <c r="L19" i="12" s="1"/>
  <c r="L20" i="12"/>
  <c r="M20" i="12" s="1"/>
  <c r="O19" i="12" s="1"/>
  <c r="L21" i="12"/>
  <c r="M21" i="12" s="1"/>
  <c r="L22" i="12"/>
  <c r="M22" i="12" s="1"/>
  <c r="L23" i="12"/>
  <c r="M23" i="12" s="1"/>
  <c r="L24" i="12"/>
  <c r="M24" i="12" s="1"/>
  <c r="K11" i="12"/>
  <c r="L6" i="12" s="1"/>
  <c r="M6" i="12" s="1"/>
  <c r="L25" i="12" l="1"/>
  <c r="M25" i="12" s="1"/>
  <c r="M19" i="12"/>
  <c r="L10" i="12"/>
  <c r="M10" i="12" s="1"/>
  <c r="L5" i="12"/>
  <c r="L8" i="12"/>
  <c r="M8" i="12" s="1"/>
  <c r="L7" i="12"/>
  <c r="M7" i="12" s="1"/>
  <c r="L9" i="12"/>
  <c r="M9" i="12" s="1"/>
  <c r="M5" i="12" l="1"/>
  <c r="L11" i="12"/>
  <c r="M11" i="12" s="1"/>
</calcChain>
</file>

<file path=xl/sharedStrings.xml><?xml version="1.0" encoding="utf-8"?>
<sst xmlns="http://schemas.openxmlformats.org/spreadsheetml/2006/main" count="177" uniqueCount="49">
  <si>
    <t>BULK CD.</t>
  </si>
  <si>
    <t>LC3 MIX DESIGN</t>
  </si>
  <si>
    <t>Cements</t>
  </si>
  <si>
    <t>LC3 Proportion</t>
  </si>
  <si>
    <t>MIX DESIGN</t>
  </si>
  <si>
    <t>RATIO</t>
  </si>
  <si>
    <t>NORMALIZE</t>
  </si>
  <si>
    <t>BATCHING (g)</t>
  </si>
  <si>
    <t>Sand</t>
  </si>
  <si>
    <t>% Clinker</t>
  </si>
  <si>
    <t>W/C Ratio</t>
  </si>
  <si>
    <t>By weight</t>
  </si>
  <si>
    <t>% Metakaolin</t>
  </si>
  <si>
    <t>OPC</t>
  </si>
  <si>
    <t>Absorption Capacity</t>
  </si>
  <si>
    <t>% Limestone*</t>
  </si>
  <si>
    <t>Metakaolin</t>
  </si>
  <si>
    <t>No. of Bar</t>
  </si>
  <si>
    <t>% Gypsum</t>
  </si>
  <si>
    <t>Limestone*</t>
  </si>
  <si>
    <t>FOS</t>
  </si>
  <si>
    <t>Gypsum</t>
  </si>
  <si>
    <t>Weight</t>
  </si>
  <si>
    <t>TOTAL</t>
  </si>
  <si>
    <t>OPC MIX DESIGN</t>
  </si>
  <si>
    <t>LC3</t>
  </si>
  <si>
    <t>d50LC3</t>
  </si>
  <si>
    <t>d70LC3</t>
  </si>
  <si>
    <t>1d</t>
  </si>
  <si>
    <t>3d</t>
  </si>
  <si>
    <t>7d</t>
  </si>
  <si>
    <t>EC3</t>
  </si>
  <si>
    <t>d50EC3</t>
  </si>
  <si>
    <t>d70EC3</t>
  </si>
  <si>
    <t>15ES</t>
  </si>
  <si>
    <t>15LS</t>
  </si>
  <si>
    <t>14d</t>
  </si>
  <si>
    <t>21d</t>
  </si>
  <si>
    <t>31..6</t>
  </si>
  <si>
    <t>28d</t>
  </si>
  <si>
    <t>LC3-S50</t>
  </si>
  <si>
    <t>LC3S-70</t>
  </si>
  <si>
    <t>1 day</t>
  </si>
  <si>
    <t>7 days</t>
  </si>
  <si>
    <t>14 days</t>
  </si>
  <si>
    <t>21 days</t>
  </si>
  <si>
    <t>28 days</t>
  </si>
  <si>
    <t>EC3-S50</t>
  </si>
  <si>
    <t>EC3S-70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</si>
</sst>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mbria"/>
      <family val="1"/>
    </font>
    <font>
      <sz val="14"/>
      <name val="Cambria"/>
      <family val="1"/>
    </font>
    <font>
      <b/>
      <sz val="14"/>
      <color theme="1"/>
      <name val="Cambria"/>
      <family val="1"/>
    </font>
    <font>
      <b/>
      <sz val="28"/>
      <color theme="1"/>
      <name val="Cambria"/>
      <family val="1"/>
    </font>
    <font>
      <sz val="12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3" fillId="3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16" fontId="5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1451141464268"/>
          <c:y val="4.1666666666666664E-2"/>
          <c:w val="0.85810453643773621"/>
          <c:h val="0.7815073636628754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Sheet2!$F$15</c:f>
              <c:strCache>
                <c:ptCount val="1"/>
                <c:pt idx="0">
                  <c:v>1 day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25200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Sheet2!$G$14:$O$14</c:f>
              <c:strCache>
                <c:ptCount val="9"/>
                <c:pt idx="0">
                  <c:v>OPC</c:v>
                </c:pt>
                <c:pt idx="1">
                  <c:v>15LS</c:v>
                </c:pt>
                <c:pt idx="2">
                  <c:v>15ES</c:v>
                </c:pt>
                <c:pt idx="3">
                  <c:v>LC3</c:v>
                </c:pt>
                <c:pt idx="4">
                  <c:v>LC3-S50</c:v>
                </c:pt>
                <c:pt idx="5">
                  <c:v>LC3S-70</c:v>
                </c:pt>
                <c:pt idx="6">
                  <c:v>EC3</c:v>
                </c:pt>
                <c:pt idx="7">
                  <c:v>EC3-S50</c:v>
                </c:pt>
                <c:pt idx="8">
                  <c:v>EC3S-70</c:v>
                </c:pt>
              </c:strCache>
            </c:strRef>
          </c:cat>
          <c:val>
            <c:numRef>
              <c:f>Sheet2!$G$15:$O$15</c:f>
              <c:numCache>
                <c:formatCode>General</c:formatCode>
                <c:ptCount val="9"/>
                <c:pt idx="0">
                  <c:v>5.33</c:v>
                </c:pt>
                <c:pt idx="1">
                  <c:v>4.4000000000000004</c:v>
                </c:pt>
                <c:pt idx="2">
                  <c:v>4.3</c:v>
                </c:pt>
                <c:pt idx="3">
                  <c:v>3.14</c:v>
                </c:pt>
                <c:pt idx="4">
                  <c:v>3.66</c:v>
                </c:pt>
                <c:pt idx="5">
                  <c:v>4.1900000000000004</c:v>
                </c:pt>
                <c:pt idx="6">
                  <c:v>3.16</c:v>
                </c:pt>
                <c:pt idx="7">
                  <c:v>3.44</c:v>
                </c:pt>
                <c:pt idx="8">
                  <c:v>3.81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F0-4E95-A327-E112154CEA41}"/>
            </c:ext>
          </c:extLst>
        </c:ser>
        <c:ser>
          <c:idx val="1"/>
          <c:order val="1"/>
          <c:tx>
            <c:strRef>
              <c:f>Sheet2!$F$16</c:f>
              <c:strCache>
                <c:ptCount val="1"/>
                <c:pt idx="0">
                  <c:v>7 days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522499B-380D-4E46-ACFB-5F024466A48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4F0-4E95-A327-E112154CEA4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D45E355-5876-47D2-8F10-0F682576224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4F0-4E95-A327-E112154CEA4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629FB49-D6D1-4578-8CB1-A0627404FA3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4F0-4E95-A327-E112154CEA4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FEDE395-54CE-427B-A1E4-0FB21F44715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4F0-4E95-A327-E112154CEA4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3867C9D-2AB2-4CD3-BB28-77620D4CEA2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4F0-4E95-A327-E112154CEA4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2250738-99E9-441E-B14A-0534CE18831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4F0-4E95-A327-E112154CEA4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B5C1702-7BD1-43B5-9D1F-ABCF2C8B7FF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4F0-4E95-A327-E112154CEA4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453D153-99C4-495C-A61D-D000C09AC85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4F0-4E95-A327-E112154CEA4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62E0403-756D-49B6-B580-876D30B2AE8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4F0-4E95-A327-E112154CEA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Sheet2!$G$14:$O$14</c:f>
              <c:strCache>
                <c:ptCount val="9"/>
                <c:pt idx="0">
                  <c:v>OPC</c:v>
                </c:pt>
                <c:pt idx="1">
                  <c:v>15LS</c:v>
                </c:pt>
                <c:pt idx="2">
                  <c:v>15ES</c:v>
                </c:pt>
                <c:pt idx="3">
                  <c:v>LC3</c:v>
                </c:pt>
                <c:pt idx="4">
                  <c:v>LC3-S50</c:v>
                </c:pt>
                <c:pt idx="5">
                  <c:v>LC3S-70</c:v>
                </c:pt>
                <c:pt idx="6">
                  <c:v>EC3</c:v>
                </c:pt>
                <c:pt idx="7">
                  <c:v>EC3-S50</c:v>
                </c:pt>
                <c:pt idx="8">
                  <c:v>EC3S-70</c:v>
                </c:pt>
              </c:strCache>
            </c:strRef>
          </c:cat>
          <c:val>
            <c:numRef>
              <c:f>Sheet2!$G$16:$O$16</c:f>
              <c:numCache>
                <c:formatCode>General</c:formatCode>
                <c:ptCount val="9"/>
                <c:pt idx="0">
                  <c:v>2.0300000000000002</c:v>
                </c:pt>
                <c:pt idx="1">
                  <c:v>1.4399999999999995</c:v>
                </c:pt>
                <c:pt idx="2">
                  <c:v>1.88</c:v>
                </c:pt>
                <c:pt idx="3">
                  <c:v>3.6299999999999994</c:v>
                </c:pt>
                <c:pt idx="4">
                  <c:v>2.4799999999999995</c:v>
                </c:pt>
                <c:pt idx="5">
                  <c:v>2.4699999999999998</c:v>
                </c:pt>
                <c:pt idx="6">
                  <c:v>2.84</c:v>
                </c:pt>
                <c:pt idx="7">
                  <c:v>2.4600000000000004</c:v>
                </c:pt>
                <c:pt idx="8">
                  <c:v>2.2799999999999998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Sheet2!$G$9:$O$9</c15:f>
                <c15:dlblRangeCache>
                  <c:ptCount val="9"/>
                  <c:pt idx="0">
                    <c:v>7.36</c:v>
                  </c:pt>
                  <c:pt idx="1">
                    <c:v>5.84</c:v>
                  </c:pt>
                  <c:pt idx="2">
                    <c:v>6.18</c:v>
                  </c:pt>
                  <c:pt idx="3">
                    <c:v>6.77</c:v>
                  </c:pt>
                  <c:pt idx="4">
                    <c:v>6.14</c:v>
                  </c:pt>
                  <c:pt idx="5">
                    <c:v>6.66</c:v>
                  </c:pt>
                  <c:pt idx="6">
                    <c:v>6</c:v>
                  </c:pt>
                  <c:pt idx="7">
                    <c:v>5.9</c:v>
                  </c:pt>
                  <c:pt idx="8">
                    <c:v>6.09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C4F0-4E95-A327-E112154CEA41}"/>
            </c:ext>
          </c:extLst>
        </c:ser>
        <c:ser>
          <c:idx val="2"/>
          <c:order val="2"/>
          <c:tx>
            <c:strRef>
              <c:f>Sheet2!$F$17</c:f>
              <c:strCache>
                <c:ptCount val="1"/>
                <c:pt idx="0">
                  <c:v>14 days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A95212B-D515-44B3-B3F1-D8C2C012BFF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4F0-4E95-A327-E112154CEA4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769568A-A781-4157-9838-4620AB463CE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4F0-4E95-A327-E112154CEA4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CA5DF32-6E5C-4938-B928-37044BBDCFB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4F0-4E95-A327-E112154CEA4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0C7FFF7-DB51-4D67-B450-D795762E13D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4F0-4E95-A327-E112154CEA4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580AAC3-FA2E-4804-B498-ED63B63398E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C4F0-4E95-A327-E112154CEA4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FF395EE-D94A-407E-A6E6-0FEABE73118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4F0-4E95-A327-E112154CEA4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C1E5A26-1DC0-410E-8C8B-D74CA330DA1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4F0-4E95-A327-E112154CEA4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F754A43-0704-4DC3-85BE-BC40CBCD455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C4F0-4E95-A327-E112154CEA4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05442DD-B782-451D-9E0F-221964741A7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C4F0-4E95-A327-E112154CEA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Sheet2!$G$14:$O$14</c:f>
              <c:strCache>
                <c:ptCount val="9"/>
                <c:pt idx="0">
                  <c:v>OPC</c:v>
                </c:pt>
                <c:pt idx="1">
                  <c:v>15LS</c:v>
                </c:pt>
                <c:pt idx="2">
                  <c:v>15ES</c:v>
                </c:pt>
                <c:pt idx="3">
                  <c:v>LC3</c:v>
                </c:pt>
                <c:pt idx="4">
                  <c:v>LC3-S50</c:v>
                </c:pt>
                <c:pt idx="5">
                  <c:v>LC3S-70</c:v>
                </c:pt>
                <c:pt idx="6">
                  <c:v>EC3</c:v>
                </c:pt>
                <c:pt idx="7">
                  <c:v>EC3-S50</c:v>
                </c:pt>
                <c:pt idx="8">
                  <c:v>EC3S-70</c:v>
                </c:pt>
              </c:strCache>
            </c:strRef>
          </c:cat>
          <c:val>
            <c:numRef>
              <c:f>Sheet2!$G$17:$O$17</c:f>
              <c:numCache>
                <c:formatCode>General</c:formatCode>
                <c:ptCount val="9"/>
                <c:pt idx="0">
                  <c:v>9.6000000000000014</c:v>
                </c:pt>
                <c:pt idx="1">
                  <c:v>10.920000000000002</c:v>
                </c:pt>
                <c:pt idx="2">
                  <c:v>10.080000000000002</c:v>
                </c:pt>
                <c:pt idx="3">
                  <c:v>15.41</c:v>
                </c:pt>
                <c:pt idx="4">
                  <c:v>11.629999999999999</c:v>
                </c:pt>
                <c:pt idx="5">
                  <c:v>8.77</c:v>
                </c:pt>
                <c:pt idx="6">
                  <c:v>16.79</c:v>
                </c:pt>
                <c:pt idx="7">
                  <c:v>11.67</c:v>
                </c:pt>
                <c:pt idx="8">
                  <c:v>9.61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Sheet2!$G$10:$O$10</c15:f>
                <c15:dlblRangeCache>
                  <c:ptCount val="9"/>
                  <c:pt idx="0">
                    <c:v>16.96</c:v>
                  </c:pt>
                  <c:pt idx="1">
                    <c:v>16.76</c:v>
                  </c:pt>
                  <c:pt idx="2">
                    <c:v>16.26</c:v>
                  </c:pt>
                  <c:pt idx="3">
                    <c:v>22.18</c:v>
                  </c:pt>
                  <c:pt idx="4">
                    <c:v>17.77</c:v>
                  </c:pt>
                  <c:pt idx="5">
                    <c:v>15.43</c:v>
                  </c:pt>
                  <c:pt idx="6">
                    <c:v>22.79</c:v>
                  </c:pt>
                  <c:pt idx="7">
                    <c:v>17.57</c:v>
                  </c:pt>
                  <c:pt idx="8">
                    <c:v>15.7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C4F0-4E95-A327-E112154CEA41}"/>
            </c:ext>
          </c:extLst>
        </c:ser>
        <c:ser>
          <c:idx val="3"/>
          <c:order val="3"/>
          <c:tx>
            <c:strRef>
              <c:f>Sheet2!$F$18</c:f>
              <c:strCache>
                <c:ptCount val="1"/>
                <c:pt idx="0">
                  <c:v>21 days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B36DEEB-D2A4-4EA1-A780-5BBEA5C9933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C4F0-4E95-A327-E112154CEA4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D0C64AE-60BC-42D3-99AA-985EBDBDC6B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C4F0-4E95-A327-E112154CEA4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1EF9538-1CF6-40D3-BED2-2A0B359F8D1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C4F0-4E95-A327-E112154CEA4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C2BEAE2-A0FE-4887-8744-E1468A627F4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C4F0-4E95-A327-E112154CEA4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610B94B-57DF-405A-B45B-94457079854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C4F0-4E95-A327-E112154CEA4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17DDA70-7D98-4ABA-A9F2-F869943CC25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C4F0-4E95-A327-E112154CEA4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E4B7D07-D5D9-4E13-9BF7-2A4199AD663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C4F0-4E95-A327-E112154CEA4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E5EACC1-A484-4CB3-B896-A968D0C8631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C4F0-4E95-A327-E112154CEA4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019EE16-6BD6-4267-B1A8-F5D23611D9D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C4F0-4E95-A327-E112154CEA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Sheet2!$G$14:$O$14</c:f>
              <c:strCache>
                <c:ptCount val="9"/>
                <c:pt idx="0">
                  <c:v>OPC</c:v>
                </c:pt>
                <c:pt idx="1">
                  <c:v>15LS</c:v>
                </c:pt>
                <c:pt idx="2">
                  <c:v>15ES</c:v>
                </c:pt>
                <c:pt idx="3">
                  <c:v>LC3</c:v>
                </c:pt>
                <c:pt idx="4">
                  <c:v>LC3-S50</c:v>
                </c:pt>
                <c:pt idx="5">
                  <c:v>LC3S-70</c:v>
                </c:pt>
                <c:pt idx="6">
                  <c:v>EC3</c:v>
                </c:pt>
                <c:pt idx="7">
                  <c:v>EC3-S50</c:v>
                </c:pt>
                <c:pt idx="8">
                  <c:v>EC3S-70</c:v>
                </c:pt>
              </c:strCache>
            </c:strRef>
          </c:cat>
          <c:val>
            <c:numRef>
              <c:f>Sheet2!$G$18:$O$18</c:f>
              <c:numCache>
                <c:formatCode>General</c:formatCode>
                <c:ptCount val="9"/>
                <c:pt idx="0">
                  <c:v>2.6499999999999986</c:v>
                </c:pt>
                <c:pt idx="1">
                  <c:v>1.5599999999999987</c:v>
                </c:pt>
                <c:pt idx="2">
                  <c:v>1.5999999999999979</c:v>
                </c:pt>
                <c:pt idx="3">
                  <c:v>9.5500000000000007</c:v>
                </c:pt>
                <c:pt idx="4">
                  <c:v>7.1500000000000021</c:v>
                </c:pt>
                <c:pt idx="5">
                  <c:v>4.4499999999999993</c:v>
                </c:pt>
                <c:pt idx="6">
                  <c:v>9.02</c:v>
                </c:pt>
                <c:pt idx="7">
                  <c:v>5.82</c:v>
                </c:pt>
                <c:pt idx="8">
                  <c:v>3.8900000000000006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Sheet2!$G$11:$O$11</c15:f>
                <c15:dlblRangeCache>
                  <c:ptCount val="9"/>
                  <c:pt idx="0">
                    <c:v>19.61</c:v>
                  </c:pt>
                  <c:pt idx="1">
                    <c:v>18.32</c:v>
                  </c:pt>
                  <c:pt idx="2">
                    <c:v>17.86</c:v>
                  </c:pt>
                  <c:pt idx="3">
                    <c:v>31.73</c:v>
                  </c:pt>
                  <c:pt idx="4">
                    <c:v>24.92</c:v>
                  </c:pt>
                  <c:pt idx="5">
                    <c:v>19.88</c:v>
                  </c:pt>
                  <c:pt idx="6">
                    <c:v>31.81</c:v>
                  </c:pt>
                  <c:pt idx="7">
                    <c:v>23.39</c:v>
                  </c:pt>
                  <c:pt idx="8">
                    <c:v>19.59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C4F0-4E95-A327-E112154CEA41}"/>
            </c:ext>
          </c:extLst>
        </c:ser>
        <c:ser>
          <c:idx val="4"/>
          <c:order val="4"/>
          <c:tx>
            <c:strRef>
              <c:f>Sheet2!$F$19</c:f>
              <c:strCache>
                <c:ptCount val="1"/>
                <c:pt idx="0">
                  <c:v>28 days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5D508FA-03BB-442B-B7E8-74AF848ADFC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C4F0-4E95-A327-E112154CEA4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1FC0588-02A4-4584-B47A-68712763257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C4F0-4E95-A327-E112154CEA4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27B81FF-1ABA-498F-AF22-874E7BCB426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C4F0-4E95-A327-E112154CEA4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7F73950-0903-4BBB-ABD3-12438B0564B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C4F0-4E95-A327-E112154CEA4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B8DC7F3-607A-4095-9D2F-6072848D204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C4F0-4E95-A327-E112154CEA4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F93DB52-9B41-4B66-BAC3-B56A078F796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C4F0-4E95-A327-E112154CEA4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57691FC-DD9E-411E-84E2-93096913B29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C4F0-4E95-A327-E112154CEA4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FEC2C7B-4464-47BD-A49E-4841F85CDB3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C4F0-4E95-A327-E112154CEA4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F8785B8-DF9B-4DFB-A32B-3B460322304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C4F0-4E95-A327-E112154CEA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Sheet2!$G$14:$O$14</c:f>
              <c:strCache>
                <c:ptCount val="9"/>
                <c:pt idx="0">
                  <c:v>OPC</c:v>
                </c:pt>
                <c:pt idx="1">
                  <c:v>15LS</c:v>
                </c:pt>
                <c:pt idx="2">
                  <c:v>15ES</c:v>
                </c:pt>
                <c:pt idx="3">
                  <c:v>LC3</c:v>
                </c:pt>
                <c:pt idx="4">
                  <c:v>LC3-S50</c:v>
                </c:pt>
                <c:pt idx="5">
                  <c:v>LC3S-70</c:v>
                </c:pt>
                <c:pt idx="6">
                  <c:v>EC3</c:v>
                </c:pt>
                <c:pt idx="7">
                  <c:v>EC3-S50</c:v>
                </c:pt>
                <c:pt idx="8">
                  <c:v>EC3S-70</c:v>
                </c:pt>
              </c:strCache>
            </c:strRef>
          </c:cat>
          <c:val>
            <c:numRef>
              <c:f>Sheet2!$G$19:$O$19</c:f>
              <c:numCache>
                <c:formatCode>General</c:formatCode>
                <c:ptCount val="9"/>
                <c:pt idx="0">
                  <c:v>0.91000000000000014</c:v>
                </c:pt>
                <c:pt idx="1">
                  <c:v>1.7699999999999996</c:v>
                </c:pt>
                <c:pt idx="2">
                  <c:v>0.76999999999999957</c:v>
                </c:pt>
                <c:pt idx="3">
                  <c:v>1.860000000000003</c:v>
                </c:pt>
                <c:pt idx="4">
                  <c:v>4.25</c:v>
                </c:pt>
                <c:pt idx="5">
                  <c:v>1.9700000000000024</c:v>
                </c:pt>
                <c:pt idx="6">
                  <c:v>2.16</c:v>
                </c:pt>
                <c:pt idx="7">
                  <c:v>2.3099999999999987</c:v>
                </c:pt>
                <c:pt idx="8">
                  <c:v>2.1999999999999993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Sheet2!$G$12:$O$12</c15:f>
                <c15:dlblRangeCache>
                  <c:ptCount val="9"/>
                  <c:pt idx="0">
                    <c:v>20.52</c:v>
                  </c:pt>
                  <c:pt idx="1">
                    <c:v>20.09</c:v>
                  </c:pt>
                  <c:pt idx="2">
                    <c:v>18.63</c:v>
                  </c:pt>
                  <c:pt idx="3">
                    <c:v>33.59</c:v>
                  </c:pt>
                  <c:pt idx="4">
                    <c:v>29.17</c:v>
                  </c:pt>
                  <c:pt idx="5">
                    <c:v>21.85</c:v>
                  </c:pt>
                  <c:pt idx="6">
                    <c:v>33.97</c:v>
                  </c:pt>
                  <c:pt idx="7">
                    <c:v>25.7</c:v>
                  </c:pt>
                  <c:pt idx="8">
                    <c:v>21.79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C4F0-4E95-A327-E112154CEA4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686265480"/>
        <c:axId val="686264400"/>
      </c:barChart>
      <c:catAx>
        <c:axId val="68626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686264400"/>
        <c:crosses val="autoZero"/>
        <c:auto val="1"/>
        <c:lblAlgn val="ctr"/>
        <c:lblOffset val="100"/>
        <c:noMultiLvlLbl val="0"/>
      </c:catAx>
      <c:valAx>
        <c:axId val="686264400"/>
        <c:scaling>
          <c:orientation val="minMax"/>
          <c:max val="35"/>
        </c:scaling>
        <c:delete val="0"/>
        <c:axPos val="l"/>
        <c:majorGridlines>
          <c:spPr>
            <a:ln w="12700" cap="flat" cmpd="sng" algn="ctr">
              <a:solidFill>
                <a:schemeClr val="bg2">
                  <a:lumMod val="75000"/>
                </a:schemeClr>
              </a:solidFill>
              <a:prstDash val="lg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</a:rPr>
                  <a:t>Resistivity (k</a:t>
                </a:r>
                <a:r>
                  <a:rPr lang="el-GR" sz="1000" b="1" i="0" u="none" strike="noStrike" baseline="0">
                    <a:solidFill>
                      <a:schemeClr val="tx1"/>
                    </a:solidFill>
                    <a:effectLst/>
                    <a:latin typeface="Cambria" panose="02040503050406030204" pitchFamily="18" charset="0"/>
                    <a:ea typeface="Cambria" panose="02040503050406030204" pitchFamily="18" charset="0"/>
                  </a:rPr>
                  <a:t>Ω</a:t>
                </a:r>
                <a:r>
                  <a:rPr lang="en-GB" sz="1000" b="1" i="0" u="none" strike="noStrike" baseline="0">
                    <a:solidFill>
                      <a:schemeClr val="tx1"/>
                    </a:solidFill>
                    <a:effectLst/>
                    <a:latin typeface="Cambria" panose="02040503050406030204" pitchFamily="18" charset="0"/>
                    <a:ea typeface="Cambria" panose="02040503050406030204" pitchFamily="18" charset="0"/>
                  </a:rPr>
                  <a:t>·cm)</a:t>
                </a:r>
                <a:endParaRPr lang="en-GB" b="1">
                  <a:solidFill>
                    <a:schemeClr val="tx1"/>
                  </a:solidFill>
                  <a:latin typeface="Cambria" panose="02040503050406030204" pitchFamily="18" charset="0"/>
                  <a:ea typeface="Cambria" panose="020405030504060302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686265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411537278764552"/>
          <c:y val="0.90997958588509764"/>
          <c:w val="0.57159589791393206"/>
          <c:h val="7.321357769643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212035</xdr:colOff>
      <xdr:row>20</xdr:row>
      <xdr:rowOff>16563</xdr:rowOff>
    </xdr:from>
    <xdr:to>
      <xdr:col>14</xdr:col>
      <xdr:colOff>437322</xdr:colOff>
      <xdr:row>35</xdr:row>
      <xdr:rowOff>86138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83C1B13-57DC-ADA5-165F-2260504E7F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1A39A-5FDE-44B4-9F79-6162FF698707}">
  <dimension ref="A1:O25"/>
  <sheetViews>
    <sheetView zoomScale="115" zoomScaleNormal="115" workbookViewId="0">
      <selection activeCell="G12" sqref="G12"/>
    </sheetView>
  </sheetViews>
  <sheetFormatPr defaultColWidth="8.88671875" defaultRowHeight="17.399999999999999" x14ac:dyDescent="0.3"/>
  <cols>
    <col min="1" max="3" width="8.88671875" style="1"/>
    <col min="4" max="4" width="25.88671875" style="1" customWidth="1"/>
    <col min="5" max="5" width="12" style="1" bestFit="1" customWidth="1"/>
    <col min="6" max="6" width="12" style="1" customWidth="1"/>
    <col min="7" max="7" width="17.88671875" style="1" customWidth="1"/>
    <col min="8" max="8" width="12" style="1" customWidth="1"/>
    <col min="9" max="9" width="10.33203125" style="1" customWidth="1"/>
    <col min="10" max="10" width="14.44140625" style="1" customWidth="1"/>
    <col min="11" max="11" width="12.33203125" style="1" customWidth="1"/>
    <col min="12" max="12" width="14.6640625" style="1" customWidth="1"/>
    <col min="13" max="13" width="22.5546875" style="1" customWidth="1"/>
    <col min="14" max="16" width="8.88671875" style="1"/>
    <col min="17" max="17" width="14.33203125" style="1" customWidth="1"/>
    <col min="18" max="18" width="17.6640625" style="1" bestFit="1" customWidth="1"/>
    <col min="19" max="19" width="12.109375" style="1" customWidth="1"/>
    <col min="20" max="16384" width="8.88671875" style="1"/>
  </cols>
  <sheetData>
    <row r="1" spans="1:13" ht="34.799999999999997" x14ac:dyDescent="0.55000000000000004">
      <c r="A1" s="17" t="s">
        <v>0</v>
      </c>
      <c r="D1" s="17" t="s">
        <v>1</v>
      </c>
    </row>
    <row r="4" spans="1:13" x14ac:dyDescent="0.3">
      <c r="D4" s="2" t="s">
        <v>2</v>
      </c>
      <c r="E4" s="2">
        <v>1</v>
      </c>
      <c r="G4" s="19" t="s">
        <v>3</v>
      </c>
      <c r="H4" s="20"/>
      <c r="J4" s="10" t="s">
        <v>4</v>
      </c>
      <c r="K4" s="10" t="s">
        <v>5</v>
      </c>
      <c r="L4" s="10" t="s">
        <v>6</v>
      </c>
      <c r="M4" s="11" t="s">
        <v>7</v>
      </c>
    </row>
    <row r="5" spans="1:13" x14ac:dyDescent="0.3">
      <c r="D5" s="6" t="s">
        <v>8</v>
      </c>
      <c r="E5" s="6">
        <v>2.75</v>
      </c>
      <c r="G5" s="4" t="s">
        <v>9</v>
      </c>
      <c r="H5" s="9">
        <v>50</v>
      </c>
      <c r="J5" s="12" t="s">
        <v>10</v>
      </c>
      <c r="K5" s="5">
        <v>0.45</v>
      </c>
      <c r="L5" s="13">
        <f>K5/K11</f>
        <v>0.10714540822400535</v>
      </c>
      <c r="M5" s="14">
        <f>E8*E9*E10*L5+E7*M10</f>
        <v>299.38998547584475</v>
      </c>
    </row>
    <row r="6" spans="1:13" x14ac:dyDescent="0.3">
      <c r="D6" s="21" t="s">
        <v>11</v>
      </c>
      <c r="E6" s="21"/>
      <c r="G6" s="4" t="s">
        <v>12</v>
      </c>
      <c r="H6" s="9">
        <v>33.33</v>
      </c>
      <c r="J6" s="12" t="s">
        <v>13</v>
      </c>
      <c r="K6" s="15">
        <f>H5/100</f>
        <v>0.5</v>
      </c>
      <c r="L6" s="13">
        <f>K6/K11</f>
        <v>0.11905045358222816</v>
      </c>
      <c r="M6" s="14">
        <f>E8*E9*E10*L6</f>
        <v>317.1504083430558</v>
      </c>
    </row>
    <row r="7" spans="1:13" x14ac:dyDescent="0.3">
      <c r="D7" s="7" t="s">
        <v>14</v>
      </c>
      <c r="E7" s="8">
        <v>8.0000000000000002E-3</v>
      </c>
      <c r="G7" s="4" t="s">
        <v>15</v>
      </c>
      <c r="H7" s="9">
        <v>16.66</v>
      </c>
      <c r="J7" s="12" t="s">
        <v>16</v>
      </c>
      <c r="K7" s="15">
        <f>H6/100</f>
        <v>0.33329999999999999</v>
      </c>
      <c r="L7" s="13">
        <f>K7/K11</f>
        <v>7.9359032357913292E-2</v>
      </c>
      <c r="M7" s="14">
        <f>E8*E9*E10*L7</f>
        <v>211.41246220148102</v>
      </c>
    </row>
    <row r="8" spans="1:13" x14ac:dyDescent="0.3">
      <c r="D8" s="7" t="s">
        <v>17</v>
      </c>
      <c r="E8" s="7">
        <v>3</v>
      </c>
      <c r="G8" s="4" t="s">
        <v>18</v>
      </c>
      <c r="H8" s="9">
        <v>0</v>
      </c>
      <c r="J8" s="12" t="s">
        <v>19</v>
      </c>
      <c r="K8" s="15">
        <f>H7/100</f>
        <v>0.1666</v>
      </c>
      <c r="L8" s="13">
        <f>K8/K11</f>
        <v>3.9667611133598422E-2</v>
      </c>
      <c r="M8" s="14">
        <f>E8*E9*E10*L8</f>
        <v>105.6745160599062</v>
      </c>
    </row>
    <row r="9" spans="1:13" x14ac:dyDescent="0.3">
      <c r="D9" s="7" t="s">
        <v>20</v>
      </c>
      <c r="E9" s="7">
        <v>1.5</v>
      </c>
      <c r="J9" s="12" t="s">
        <v>21</v>
      </c>
      <c r="K9" s="15">
        <f>H8/100</f>
        <v>0</v>
      </c>
      <c r="L9" s="13">
        <f>K9/K11</f>
        <v>0</v>
      </c>
      <c r="M9" s="14">
        <f>E8*E9*E10*L9</f>
        <v>0</v>
      </c>
    </row>
    <row r="10" spans="1:13" x14ac:dyDescent="0.3">
      <c r="D10" s="3" t="s">
        <v>22</v>
      </c>
      <c r="E10" s="3">
        <v>592</v>
      </c>
      <c r="J10" s="12" t="s">
        <v>8</v>
      </c>
      <c r="K10" s="16">
        <f>E5</f>
        <v>2.75</v>
      </c>
      <c r="L10" s="13">
        <f>K10/K11</f>
        <v>0.65477749470225488</v>
      </c>
      <c r="M10" s="14">
        <f>E8*E9*E10*L10</f>
        <v>1744.3272458868071</v>
      </c>
    </row>
    <row r="11" spans="1:13" x14ac:dyDescent="0.3">
      <c r="J11" s="12" t="s">
        <v>23</v>
      </c>
      <c r="K11" s="16">
        <f>SUM(K5:K10)</f>
        <v>4.1998999999999995</v>
      </c>
      <c r="L11" s="16">
        <f>SUM(L5:L10)</f>
        <v>1</v>
      </c>
      <c r="M11" s="14">
        <f>E8*E9*E10*L11</f>
        <v>2664</v>
      </c>
    </row>
    <row r="15" spans="1:13" ht="34.799999999999997" x14ac:dyDescent="0.55000000000000004">
      <c r="A15" s="17" t="s">
        <v>0</v>
      </c>
      <c r="D15" s="17" t="s">
        <v>24</v>
      </c>
    </row>
    <row r="18" spans="4:15" x14ac:dyDescent="0.3">
      <c r="D18" s="2" t="s">
        <v>2</v>
      </c>
      <c r="E18" s="2">
        <v>1</v>
      </c>
      <c r="G18" s="19" t="s">
        <v>3</v>
      </c>
      <c r="H18" s="20"/>
      <c r="J18" s="10" t="s">
        <v>4</v>
      </c>
      <c r="K18" s="10" t="s">
        <v>5</v>
      </c>
      <c r="L18" s="10" t="s">
        <v>6</v>
      </c>
      <c r="M18" s="11" t="s">
        <v>7</v>
      </c>
    </row>
    <row r="19" spans="4:15" x14ac:dyDescent="0.3">
      <c r="D19" s="6" t="s">
        <v>8</v>
      </c>
      <c r="E19" s="6">
        <v>2.75</v>
      </c>
      <c r="G19" s="4" t="s">
        <v>9</v>
      </c>
      <c r="H19" s="9">
        <v>100</v>
      </c>
      <c r="J19" s="12" t="s">
        <v>10</v>
      </c>
      <c r="K19" s="5">
        <v>0.45</v>
      </c>
      <c r="L19" s="13">
        <f>K19/K25</f>
        <v>0.10714285714285714</v>
      </c>
      <c r="M19" s="14">
        <f>E22*E23*E24*L19+E21*M24</f>
        <v>299.38285714285712</v>
      </c>
      <c r="O19" s="1">
        <f>M20*0.005</f>
        <v>3.1714285714285713</v>
      </c>
    </row>
    <row r="20" spans="4:15" x14ac:dyDescent="0.3">
      <c r="D20" s="21" t="s">
        <v>11</v>
      </c>
      <c r="E20" s="21"/>
      <c r="G20" s="4" t="s">
        <v>12</v>
      </c>
      <c r="H20" s="9">
        <v>0</v>
      </c>
      <c r="J20" s="12" t="s">
        <v>13</v>
      </c>
      <c r="K20" s="15">
        <f>H19/100</f>
        <v>1</v>
      </c>
      <c r="L20" s="13">
        <f>K20/K25</f>
        <v>0.23809523809523808</v>
      </c>
      <c r="M20" s="14">
        <f>E22*E23*E24*L20</f>
        <v>634.28571428571422</v>
      </c>
    </row>
    <row r="21" spans="4:15" x14ac:dyDescent="0.3">
      <c r="D21" s="7" t="s">
        <v>14</v>
      </c>
      <c r="E21" s="8">
        <v>8.0000000000000002E-3</v>
      </c>
      <c r="G21" s="4" t="s">
        <v>15</v>
      </c>
      <c r="H21" s="9">
        <v>0</v>
      </c>
      <c r="J21" s="12" t="s">
        <v>16</v>
      </c>
      <c r="K21" s="15">
        <f>H20/100</f>
        <v>0</v>
      </c>
      <c r="L21" s="13">
        <f>K21/K25</f>
        <v>0</v>
      </c>
      <c r="M21" s="14">
        <f>E22*E23*E24*L21</f>
        <v>0</v>
      </c>
    </row>
    <row r="22" spans="4:15" x14ac:dyDescent="0.3">
      <c r="D22" s="7" t="s">
        <v>17</v>
      </c>
      <c r="E22" s="7">
        <v>3</v>
      </c>
      <c r="G22" s="4" t="s">
        <v>18</v>
      </c>
      <c r="H22" s="9">
        <v>0</v>
      </c>
      <c r="J22" s="12" t="s">
        <v>19</v>
      </c>
      <c r="K22" s="15">
        <f>H21/100</f>
        <v>0</v>
      </c>
      <c r="L22" s="13">
        <f>K22/K25</f>
        <v>0</v>
      </c>
      <c r="M22" s="14">
        <f>E22*E23*E24*L22</f>
        <v>0</v>
      </c>
    </row>
    <row r="23" spans="4:15" x14ac:dyDescent="0.3">
      <c r="D23" s="7" t="s">
        <v>20</v>
      </c>
      <c r="E23" s="7">
        <v>1.5</v>
      </c>
      <c r="J23" s="12" t="s">
        <v>21</v>
      </c>
      <c r="K23" s="15">
        <f>H22/100</f>
        <v>0</v>
      </c>
      <c r="L23" s="13">
        <f>K23/K25</f>
        <v>0</v>
      </c>
      <c r="M23" s="14">
        <f>E22*E23*E24*L23</f>
        <v>0</v>
      </c>
    </row>
    <row r="24" spans="4:15" x14ac:dyDescent="0.3">
      <c r="D24" s="3" t="s">
        <v>22</v>
      </c>
      <c r="E24" s="3">
        <v>592</v>
      </c>
      <c r="J24" s="12" t="s">
        <v>8</v>
      </c>
      <c r="K24" s="16">
        <f>E19</f>
        <v>2.75</v>
      </c>
      <c r="L24" s="13">
        <f>K24/K25</f>
        <v>0.65476190476190477</v>
      </c>
      <c r="M24" s="14">
        <f>E22*E23*E24*L24</f>
        <v>1744.2857142857142</v>
      </c>
    </row>
    <row r="25" spans="4:15" x14ac:dyDescent="0.3">
      <c r="J25" s="12" t="s">
        <v>23</v>
      </c>
      <c r="K25" s="16">
        <f>SUM(K19:K24)</f>
        <v>4.2</v>
      </c>
      <c r="L25" s="16">
        <f>SUM(L19:L24)</f>
        <v>1</v>
      </c>
      <c r="M25" s="14">
        <f>E22*E23*E24*L25</f>
        <v>2664</v>
      </c>
    </row>
  </sheetData>
  <mergeCells count="4">
    <mergeCell ref="G4:H4"/>
    <mergeCell ref="D6:E6"/>
    <mergeCell ref="G18:H18"/>
    <mergeCell ref="D20:E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CF860-2AC0-414F-9E0C-3C603696EA80}">
  <dimension ref="A4:AH29"/>
  <sheetViews>
    <sheetView topLeftCell="F1" workbookViewId="0">
      <selection activeCell="AG24" sqref="AG24"/>
    </sheetView>
  </sheetViews>
  <sheetFormatPr defaultRowHeight="14.4" x14ac:dyDescent="0.3"/>
  <sheetData>
    <row r="4" spans="1:27" ht="15" x14ac:dyDescent="0.3">
      <c r="A4" s="18">
        <v>45286</v>
      </c>
      <c r="C4" t="s">
        <v>13</v>
      </c>
      <c r="H4" s="18">
        <v>45286</v>
      </c>
      <c r="I4" t="s">
        <v>25</v>
      </c>
      <c r="O4" s="18">
        <v>45286</v>
      </c>
      <c r="P4" t="s">
        <v>26</v>
      </c>
      <c r="V4" s="18">
        <v>45286</v>
      </c>
      <c r="W4" t="s">
        <v>27</v>
      </c>
    </row>
    <row r="5" spans="1:27" ht="15" x14ac:dyDescent="0.3">
      <c r="A5" s="18">
        <f>A4+1</f>
        <v>45287</v>
      </c>
      <c r="B5" t="s">
        <v>28</v>
      </c>
      <c r="C5">
        <v>5.0999999999999996</v>
      </c>
      <c r="D5">
        <v>5.3</v>
      </c>
      <c r="E5">
        <v>5.7</v>
      </c>
      <c r="H5" s="18">
        <f>H4+1</f>
        <v>45287</v>
      </c>
      <c r="I5" t="s">
        <v>28</v>
      </c>
      <c r="J5">
        <v>3.1</v>
      </c>
      <c r="K5">
        <v>3.3</v>
      </c>
      <c r="L5">
        <v>3.1</v>
      </c>
      <c r="O5" s="18">
        <f>O4+1</f>
        <v>45287</v>
      </c>
      <c r="P5" t="s">
        <v>28</v>
      </c>
      <c r="Q5">
        <v>3.6</v>
      </c>
      <c r="R5">
        <v>3.5</v>
      </c>
      <c r="S5">
        <v>3.7</v>
      </c>
      <c r="V5" s="18">
        <f>V4+1</f>
        <v>45287</v>
      </c>
      <c r="W5" t="s">
        <v>28</v>
      </c>
      <c r="X5">
        <v>4.0999999999999996</v>
      </c>
      <c r="Y5">
        <v>4.2</v>
      </c>
      <c r="Z5">
        <v>4.3</v>
      </c>
    </row>
    <row r="6" spans="1:27" x14ac:dyDescent="0.3">
      <c r="C6">
        <v>5.2</v>
      </c>
      <c r="D6">
        <v>5.3</v>
      </c>
      <c r="E6">
        <v>5.3</v>
      </c>
      <c r="F6">
        <f>AVERAGE(C5:E7)</f>
        <v>5.3333333333333321</v>
      </c>
      <c r="J6">
        <v>3</v>
      </c>
      <c r="K6">
        <v>3.2</v>
      </c>
      <c r="L6">
        <v>3.1</v>
      </c>
      <c r="M6">
        <f>AVERAGE(J5:L7)</f>
        <v>3.1444444444444444</v>
      </c>
      <c r="Q6">
        <v>3.7</v>
      </c>
      <c r="R6">
        <v>3.4</v>
      </c>
      <c r="S6">
        <v>3.7</v>
      </c>
      <c r="T6">
        <f>AVERAGE(Q5:S7)</f>
        <v>3.6555555555555554</v>
      </c>
      <c r="X6">
        <v>4.2</v>
      </c>
      <c r="Y6">
        <v>4.3</v>
      </c>
      <c r="Z6">
        <v>4.2</v>
      </c>
      <c r="AA6">
        <f>AVERAGE(X5:Z7)</f>
        <v>4.1888888888888891</v>
      </c>
    </row>
    <row r="7" spans="1:27" x14ac:dyDescent="0.3">
      <c r="C7">
        <v>5.5</v>
      </c>
      <c r="D7">
        <v>5.3</v>
      </c>
      <c r="E7">
        <v>5.3</v>
      </c>
      <c r="J7">
        <v>3.1</v>
      </c>
      <c r="K7">
        <v>3.2</v>
      </c>
      <c r="L7">
        <v>3.2</v>
      </c>
      <c r="Q7">
        <v>3.8</v>
      </c>
      <c r="R7">
        <v>3.8</v>
      </c>
      <c r="S7">
        <v>3.7</v>
      </c>
      <c r="X7">
        <v>4.0999999999999996</v>
      </c>
      <c r="Y7">
        <v>4.2</v>
      </c>
      <c r="Z7">
        <v>4.0999999999999996</v>
      </c>
    </row>
    <row r="9" spans="1:27" ht="15" x14ac:dyDescent="0.3">
      <c r="A9" s="18">
        <f>A4+3</f>
        <v>45289</v>
      </c>
      <c r="B9" t="s">
        <v>29</v>
      </c>
      <c r="C9">
        <v>10.1</v>
      </c>
      <c r="D9">
        <v>10.199999999999999</v>
      </c>
      <c r="E9">
        <v>10.6</v>
      </c>
      <c r="H9" s="18">
        <f>H4+3</f>
        <v>45289</v>
      </c>
      <c r="I9" t="s">
        <v>29</v>
      </c>
      <c r="J9">
        <v>5.9</v>
      </c>
      <c r="K9">
        <v>5.8</v>
      </c>
      <c r="L9">
        <v>6</v>
      </c>
      <c r="O9" s="18">
        <f>O4+3</f>
        <v>45289</v>
      </c>
      <c r="P9" t="s">
        <v>29</v>
      </c>
      <c r="Q9">
        <v>7.4</v>
      </c>
      <c r="R9">
        <v>7.3</v>
      </c>
      <c r="S9">
        <v>7.3</v>
      </c>
      <c r="V9" s="18">
        <f>V4+3</f>
        <v>45289</v>
      </c>
      <c r="W9" t="s">
        <v>29</v>
      </c>
      <c r="X9">
        <v>7.7</v>
      </c>
      <c r="Y9">
        <v>7.5</v>
      </c>
      <c r="Z9">
        <v>7.3</v>
      </c>
    </row>
    <row r="10" spans="1:27" x14ac:dyDescent="0.3">
      <c r="C10">
        <v>10.4</v>
      </c>
      <c r="D10">
        <v>10.5</v>
      </c>
      <c r="E10">
        <v>10.6</v>
      </c>
      <c r="F10">
        <f>AVERAGE(C9:E11)</f>
        <v>10.377777777777776</v>
      </c>
      <c r="J10">
        <v>5.8</v>
      </c>
      <c r="K10">
        <v>5.9</v>
      </c>
      <c r="L10">
        <v>5.9</v>
      </c>
      <c r="M10">
        <f>AVERAGE(J9:L11)</f>
        <v>5.8666666666666663</v>
      </c>
      <c r="Q10">
        <v>7.4</v>
      </c>
      <c r="R10">
        <v>7.4</v>
      </c>
      <c r="S10">
        <v>7.4</v>
      </c>
      <c r="T10">
        <f>AVERAGE(Q9:S11)</f>
        <v>7.4111111111111097</v>
      </c>
      <c r="X10">
        <v>7.8</v>
      </c>
      <c r="Y10">
        <v>7.6</v>
      </c>
      <c r="Z10">
        <v>7.5</v>
      </c>
      <c r="AA10">
        <f>AVERAGE(X9:Z11)</f>
        <v>7.6777777777777771</v>
      </c>
    </row>
    <row r="11" spans="1:27" x14ac:dyDescent="0.3">
      <c r="C11">
        <v>10.3</v>
      </c>
      <c r="D11">
        <v>10.1</v>
      </c>
      <c r="E11">
        <v>10.6</v>
      </c>
      <c r="J11">
        <v>5.7</v>
      </c>
      <c r="K11">
        <v>5.9</v>
      </c>
      <c r="L11">
        <v>5.9</v>
      </c>
      <c r="Q11">
        <v>7.5</v>
      </c>
      <c r="R11">
        <v>7.4</v>
      </c>
      <c r="S11">
        <v>7.6</v>
      </c>
      <c r="X11">
        <v>8.1999999999999993</v>
      </c>
      <c r="Y11">
        <v>7.8</v>
      </c>
      <c r="Z11">
        <v>7.7</v>
      </c>
    </row>
    <row r="13" spans="1:27" ht="15" x14ac:dyDescent="0.3">
      <c r="A13" s="18">
        <f>A4+7</f>
        <v>45293</v>
      </c>
      <c r="B13" t="s">
        <v>30</v>
      </c>
      <c r="C13">
        <v>13</v>
      </c>
      <c r="D13">
        <v>13.2</v>
      </c>
      <c r="E13">
        <v>13.3</v>
      </c>
      <c r="H13" s="18">
        <f>H8+3</f>
        <v>3</v>
      </c>
      <c r="I13" t="s">
        <v>30</v>
      </c>
      <c r="J13">
        <v>11.7</v>
      </c>
      <c r="K13">
        <v>11</v>
      </c>
      <c r="L13">
        <v>11.1</v>
      </c>
      <c r="O13" s="18">
        <f>O8+3</f>
        <v>3</v>
      </c>
      <c r="P13" t="s">
        <v>29</v>
      </c>
      <c r="Q13">
        <v>10.4</v>
      </c>
      <c r="R13">
        <v>10.4</v>
      </c>
      <c r="S13">
        <v>10.1</v>
      </c>
      <c r="V13" s="18">
        <f>V8+3</f>
        <v>3</v>
      </c>
      <c r="W13" t="s">
        <v>30</v>
      </c>
    </row>
    <row r="14" spans="1:27" x14ac:dyDescent="0.3">
      <c r="C14">
        <v>13.4</v>
      </c>
      <c r="D14">
        <v>13.3</v>
      </c>
      <c r="E14">
        <v>13.5</v>
      </c>
      <c r="F14">
        <f>AVERAGE(C13:E15)</f>
        <v>13.333333333333334</v>
      </c>
      <c r="J14">
        <v>11.7</v>
      </c>
      <c r="K14">
        <v>11.1</v>
      </c>
      <c r="L14">
        <v>11.1</v>
      </c>
      <c r="M14">
        <f>AVERAGE(J13:L15)</f>
        <v>11.3</v>
      </c>
      <c r="Q14">
        <v>10.7</v>
      </c>
      <c r="R14">
        <v>10.4</v>
      </c>
      <c r="S14">
        <v>8.5</v>
      </c>
      <c r="T14">
        <f>AVERAGE(Q13:S15)</f>
        <v>9.9999999999999982</v>
      </c>
      <c r="AA14" t="e">
        <f>AVERAGE(X13:Z15)</f>
        <v>#DIV/0!</v>
      </c>
    </row>
    <row r="15" spans="1:27" x14ac:dyDescent="0.3">
      <c r="C15">
        <v>13.5</v>
      </c>
      <c r="D15">
        <v>13.3</v>
      </c>
      <c r="E15">
        <v>13.5</v>
      </c>
      <c r="J15">
        <v>11.6</v>
      </c>
      <c r="K15">
        <v>11.2</v>
      </c>
      <c r="L15">
        <v>11.2</v>
      </c>
      <c r="Q15">
        <v>10.7</v>
      </c>
      <c r="R15">
        <v>10.199999999999999</v>
      </c>
      <c r="S15">
        <v>8.6</v>
      </c>
    </row>
    <row r="20" spans="1:34" ht="15" x14ac:dyDescent="0.3">
      <c r="A20" s="18">
        <v>45287</v>
      </c>
      <c r="C20" t="s">
        <v>31</v>
      </c>
      <c r="H20" s="18">
        <v>45287</v>
      </c>
      <c r="J20" t="s">
        <v>32</v>
      </c>
      <c r="O20" s="18">
        <v>45287</v>
      </c>
      <c r="Q20" t="s">
        <v>33</v>
      </c>
      <c r="V20" s="18">
        <v>45287</v>
      </c>
      <c r="X20" t="s">
        <v>34</v>
      </c>
      <c r="AC20" s="18">
        <v>45287</v>
      </c>
      <c r="AE20" t="s">
        <v>35</v>
      </c>
    </row>
    <row r="21" spans="1:34" ht="15" x14ac:dyDescent="0.3">
      <c r="A21" s="18">
        <f>A20+1</f>
        <v>45288</v>
      </c>
      <c r="B21" t="s">
        <v>28</v>
      </c>
      <c r="C21">
        <v>3.2</v>
      </c>
      <c r="D21">
        <v>3.2</v>
      </c>
      <c r="E21">
        <v>3.2</v>
      </c>
      <c r="H21" s="18">
        <f>H20+1</f>
        <v>45288</v>
      </c>
      <c r="I21" t="s">
        <v>28</v>
      </c>
      <c r="J21">
        <v>3.6</v>
      </c>
      <c r="K21">
        <v>3.4</v>
      </c>
      <c r="L21">
        <v>3.5</v>
      </c>
      <c r="O21" s="18">
        <f>O20+1</f>
        <v>45288</v>
      </c>
      <c r="P21" t="s">
        <v>28</v>
      </c>
      <c r="Q21">
        <v>3.8</v>
      </c>
      <c r="R21">
        <v>3.6</v>
      </c>
      <c r="S21">
        <v>3.9</v>
      </c>
      <c r="V21" s="18">
        <f>V20+1</f>
        <v>45288</v>
      </c>
      <c r="W21" t="s">
        <v>28</v>
      </c>
      <c r="X21">
        <v>4.5</v>
      </c>
      <c r="Y21">
        <v>4.2</v>
      </c>
      <c r="Z21">
        <v>4.5</v>
      </c>
      <c r="AC21" s="18">
        <f>AC20+1</f>
        <v>45288</v>
      </c>
      <c r="AD21" t="s">
        <v>28</v>
      </c>
      <c r="AE21">
        <v>4.3</v>
      </c>
      <c r="AF21">
        <v>4.4000000000000004</v>
      </c>
      <c r="AG21">
        <v>4.0999999999999996</v>
      </c>
    </row>
    <row r="22" spans="1:34" x14ac:dyDescent="0.3">
      <c r="C22">
        <v>3</v>
      </c>
      <c r="D22">
        <v>3.2</v>
      </c>
      <c r="E22">
        <v>3.2</v>
      </c>
      <c r="F22">
        <f>AVERAGE(C21:E23)</f>
        <v>3.1555555555555559</v>
      </c>
      <c r="J22">
        <v>3.6</v>
      </c>
      <c r="K22">
        <v>3.3</v>
      </c>
      <c r="L22">
        <v>3.5</v>
      </c>
      <c r="M22">
        <f>AVERAGE(J21:L23)</f>
        <v>3.4444444444444442</v>
      </c>
      <c r="Q22">
        <v>3.9</v>
      </c>
      <c r="R22">
        <v>3.7</v>
      </c>
      <c r="S22">
        <v>3.9</v>
      </c>
      <c r="T22">
        <f>AVERAGE(Q21:S23)</f>
        <v>3.8111111111111118</v>
      </c>
      <c r="X22">
        <v>4.5999999999999996</v>
      </c>
      <c r="Y22">
        <v>4.3</v>
      </c>
      <c r="Z22">
        <v>4.4000000000000004</v>
      </c>
      <c r="AA22">
        <f>AVERAGE(X21:Z23)</f>
        <v>4.4000000000000004</v>
      </c>
      <c r="AE22">
        <v>4.5</v>
      </c>
      <c r="AF22">
        <v>4.4000000000000004</v>
      </c>
      <c r="AG22">
        <v>4.0999999999999996</v>
      </c>
      <c r="AH22">
        <f>AVERAGE(AE21:AG23)</f>
        <v>4.3000000000000007</v>
      </c>
    </row>
    <row r="23" spans="1:34" x14ac:dyDescent="0.3">
      <c r="C23">
        <v>3.1</v>
      </c>
      <c r="D23">
        <v>3.3</v>
      </c>
      <c r="E23">
        <v>3</v>
      </c>
      <c r="J23">
        <v>3.5</v>
      </c>
      <c r="K23">
        <v>3.2</v>
      </c>
      <c r="L23">
        <v>3.4</v>
      </c>
      <c r="Q23">
        <v>3.8</v>
      </c>
      <c r="R23">
        <v>3.8</v>
      </c>
      <c r="S23">
        <v>3.9</v>
      </c>
      <c r="X23">
        <v>4.5</v>
      </c>
      <c r="Y23">
        <v>4.2</v>
      </c>
      <c r="Z23">
        <v>4.4000000000000004</v>
      </c>
      <c r="AE23">
        <v>4.3</v>
      </c>
      <c r="AF23">
        <v>4.4000000000000004</v>
      </c>
      <c r="AG23">
        <v>4.2</v>
      </c>
    </row>
    <row r="25" spans="1:34" ht="15" x14ac:dyDescent="0.3">
      <c r="A25" s="18">
        <f>A20+3</f>
        <v>45290</v>
      </c>
      <c r="B25" t="s">
        <v>29</v>
      </c>
      <c r="C25">
        <v>6.4</v>
      </c>
      <c r="D25">
        <v>6.4</v>
      </c>
      <c r="E25">
        <v>6.5</v>
      </c>
      <c r="H25" s="18">
        <f>H20+3</f>
        <v>45290</v>
      </c>
      <c r="I25" t="s">
        <v>29</v>
      </c>
      <c r="J25">
        <v>7.9</v>
      </c>
      <c r="K25">
        <v>7.9</v>
      </c>
      <c r="L25">
        <v>7.5</v>
      </c>
      <c r="O25" s="18">
        <f>O20+3</f>
        <v>45290</v>
      </c>
      <c r="P25" t="s">
        <v>29</v>
      </c>
      <c r="Q25">
        <v>7.6</v>
      </c>
      <c r="R25">
        <v>7.9</v>
      </c>
      <c r="S25">
        <v>7.9</v>
      </c>
      <c r="V25" s="18">
        <f>V20+3</f>
        <v>45290</v>
      </c>
      <c r="W25" t="s">
        <v>29</v>
      </c>
      <c r="X25">
        <v>8.9</v>
      </c>
      <c r="Y25">
        <v>8.5</v>
      </c>
      <c r="Z25">
        <v>8.8000000000000007</v>
      </c>
      <c r="AC25" s="18">
        <f>AC20+3</f>
        <v>45290</v>
      </c>
      <c r="AD25" t="s">
        <v>29</v>
      </c>
      <c r="AE25">
        <v>5.9</v>
      </c>
      <c r="AF25">
        <v>5.2</v>
      </c>
      <c r="AG25">
        <v>4.5</v>
      </c>
    </row>
    <row r="26" spans="1:34" x14ac:dyDescent="0.3">
      <c r="C26">
        <v>6.4</v>
      </c>
      <c r="D26">
        <v>6.4</v>
      </c>
      <c r="E26">
        <v>6.5</v>
      </c>
      <c r="F26">
        <f>AVERAGE(C25:E27)</f>
        <v>6.4666666666666668</v>
      </c>
      <c r="J26">
        <v>8</v>
      </c>
      <c r="K26">
        <v>7.8</v>
      </c>
      <c r="L26">
        <v>7.5</v>
      </c>
      <c r="M26">
        <f>AVERAGE(J25:L27)</f>
        <v>7.7666666666666675</v>
      </c>
      <c r="Q26">
        <v>7.8</v>
      </c>
      <c r="R26">
        <v>7.9</v>
      </c>
      <c r="S26">
        <v>8.1</v>
      </c>
      <c r="T26">
        <f>AVERAGE(Q25:S27)</f>
        <v>7.8999999999999995</v>
      </c>
      <c r="X26">
        <v>9.1</v>
      </c>
      <c r="Y26">
        <v>8.6999999999999993</v>
      </c>
      <c r="Z26">
        <v>8.9</v>
      </c>
      <c r="AA26">
        <f>AVERAGE(X25:Z27)</f>
        <v>8.7444444444444454</v>
      </c>
      <c r="AE26">
        <v>5.8</v>
      </c>
      <c r="AF26">
        <v>5.6</v>
      </c>
      <c r="AG26">
        <v>5.4</v>
      </c>
      <c r="AH26">
        <f>AVERAGE(AE25:AG27)</f>
        <v>5.4666666666666659</v>
      </c>
    </row>
    <row r="27" spans="1:34" x14ac:dyDescent="0.3">
      <c r="C27">
        <v>6.6</v>
      </c>
      <c r="D27">
        <v>6.4</v>
      </c>
      <c r="E27">
        <v>6.6</v>
      </c>
      <c r="J27">
        <v>8</v>
      </c>
      <c r="K27">
        <v>7.8</v>
      </c>
      <c r="L27">
        <v>7.5</v>
      </c>
      <c r="Q27">
        <v>8</v>
      </c>
      <c r="R27">
        <v>7.8</v>
      </c>
      <c r="S27">
        <v>8.1</v>
      </c>
      <c r="X27">
        <v>9.1999999999999993</v>
      </c>
      <c r="Y27">
        <v>8.6999999999999993</v>
      </c>
      <c r="Z27">
        <v>7.9</v>
      </c>
      <c r="AE27">
        <v>5.5</v>
      </c>
      <c r="AF27">
        <v>5.8</v>
      </c>
      <c r="AG27">
        <v>5.5</v>
      </c>
    </row>
    <row r="28" spans="1:34" ht="15" x14ac:dyDescent="0.3">
      <c r="A28" s="18">
        <f>A20+7</f>
        <v>45294</v>
      </c>
      <c r="B28" t="s">
        <v>30</v>
      </c>
      <c r="H28" s="18">
        <f>H23+3</f>
        <v>3</v>
      </c>
      <c r="I28" t="s">
        <v>30</v>
      </c>
      <c r="O28" s="18">
        <f>O23+3</f>
        <v>3</v>
      </c>
      <c r="P28" t="s">
        <v>29</v>
      </c>
      <c r="V28" s="18">
        <f>V23+3</f>
        <v>3</v>
      </c>
      <c r="W28" t="s">
        <v>30</v>
      </c>
    </row>
    <row r="29" spans="1:34" x14ac:dyDescent="0.3">
      <c r="F29" t="e">
        <f>AVERAGE(C28:E30)</f>
        <v>#DIV/0!</v>
      </c>
      <c r="M29" t="e">
        <f>AVERAGE(J28:L30)</f>
        <v>#DIV/0!</v>
      </c>
      <c r="T29" t="e">
        <f>AVERAGE(Q28:S30)</f>
        <v>#DIV/0!</v>
      </c>
      <c r="AA29" t="e">
        <f>AVERAGE(X28:Z30)</f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3FDA8-50F9-4893-9603-8208780F5C6C}">
  <dimension ref="A4:AH54"/>
  <sheetViews>
    <sheetView workbookViewId="0">
      <selection activeCell="A9" sqref="A9:XFD9"/>
    </sheetView>
  </sheetViews>
  <sheetFormatPr defaultRowHeight="14.4" x14ac:dyDescent="0.3"/>
  <sheetData>
    <row r="4" spans="1:27" ht="15" x14ac:dyDescent="0.3">
      <c r="A4" s="18">
        <v>45286</v>
      </c>
      <c r="C4" t="s">
        <v>13</v>
      </c>
      <c r="H4" s="18">
        <v>45286</v>
      </c>
      <c r="I4" t="s">
        <v>25</v>
      </c>
      <c r="O4" s="18">
        <v>45286</v>
      </c>
      <c r="P4" t="s">
        <v>26</v>
      </c>
      <c r="V4" s="18">
        <v>45286</v>
      </c>
      <c r="W4" t="s">
        <v>27</v>
      </c>
    </row>
    <row r="5" spans="1:27" ht="15" x14ac:dyDescent="0.3">
      <c r="A5" s="18">
        <f>A4+1</f>
        <v>45287</v>
      </c>
      <c r="B5" t="s">
        <v>28</v>
      </c>
      <c r="C5">
        <v>5.0999999999999996</v>
      </c>
      <c r="D5">
        <v>5.3</v>
      </c>
      <c r="E5">
        <v>5.7</v>
      </c>
      <c r="H5" s="18">
        <f>H4+1</f>
        <v>45287</v>
      </c>
      <c r="I5" t="s">
        <v>28</v>
      </c>
      <c r="J5">
        <v>3.1</v>
      </c>
      <c r="K5">
        <v>3.3</v>
      </c>
      <c r="L5">
        <v>3.1</v>
      </c>
      <c r="O5" s="18">
        <f>O4+1</f>
        <v>45287</v>
      </c>
      <c r="P5" t="s">
        <v>28</v>
      </c>
      <c r="Q5">
        <v>3.6</v>
      </c>
      <c r="R5">
        <v>3.5</v>
      </c>
      <c r="S5">
        <v>3.7</v>
      </c>
      <c r="V5" s="18">
        <f>V4+1</f>
        <v>45287</v>
      </c>
      <c r="W5" t="s">
        <v>28</v>
      </c>
      <c r="X5">
        <v>4.0999999999999996</v>
      </c>
      <c r="Y5">
        <v>4.2</v>
      </c>
      <c r="Z5">
        <v>4.3</v>
      </c>
    </row>
    <row r="6" spans="1:27" x14ac:dyDescent="0.3">
      <c r="C6">
        <v>5.2</v>
      </c>
      <c r="D6">
        <v>5.3</v>
      </c>
      <c r="E6">
        <v>5.3</v>
      </c>
      <c r="F6">
        <f>AVERAGE(C5:E7)</f>
        <v>5.3333333333333321</v>
      </c>
      <c r="J6">
        <v>3</v>
      </c>
      <c r="K6">
        <v>3.2</v>
      </c>
      <c r="L6">
        <v>3.1</v>
      </c>
      <c r="M6">
        <f>AVERAGE(J5:L7)</f>
        <v>3.1444444444444444</v>
      </c>
      <c r="Q6">
        <v>3.7</v>
      </c>
      <c r="R6">
        <v>3.4</v>
      </c>
      <c r="S6">
        <v>3.7</v>
      </c>
      <c r="T6">
        <f>AVERAGE(Q5:S7)</f>
        <v>3.6555555555555554</v>
      </c>
      <c r="X6">
        <v>4.2</v>
      </c>
      <c r="Y6">
        <v>4.3</v>
      </c>
      <c r="Z6">
        <v>4.2</v>
      </c>
      <c r="AA6">
        <f>AVERAGE(X5:Z7)</f>
        <v>4.1888888888888891</v>
      </c>
    </row>
    <row r="7" spans="1:27" x14ac:dyDescent="0.3">
      <c r="C7">
        <v>5.5</v>
      </c>
      <c r="D7">
        <v>5.3</v>
      </c>
      <c r="E7">
        <v>5.3</v>
      </c>
      <c r="J7">
        <v>3.1</v>
      </c>
      <c r="K7">
        <v>3.2</v>
      </c>
      <c r="L7">
        <v>3.2</v>
      </c>
      <c r="Q7">
        <v>3.8</v>
      </c>
      <c r="R7">
        <v>3.8</v>
      </c>
      <c r="S7">
        <v>3.7</v>
      </c>
      <c r="X7">
        <v>4.0999999999999996</v>
      </c>
      <c r="Y7">
        <v>4.2</v>
      </c>
      <c r="Z7">
        <v>4.0999999999999996</v>
      </c>
    </row>
    <row r="9" spans="1:27" ht="15" x14ac:dyDescent="0.3">
      <c r="A9" s="18">
        <f>A4+3</f>
        <v>45289</v>
      </c>
      <c r="B9" t="s">
        <v>29</v>
      </c>
      <c r="H9" s="18">
        <f>H4+3</f>
        <v>45289</v>
      </c>
      <c r="I9" t="s">
        <v>29</v>
      </c>
      <c r="O9" s="18">
        <f>O4+3</f>
        <v>45289</v>
      </c>
      <c r="P9" t="s">
        <v>29</v>
      </c>
      <c r="V9" s="18">
        <f>V4+3</f>
        <v>45289</v>
      </c>
      <c r="W9" t="s">
        <v>29</v>
      </c>
    </row>
    <row r="10" spans="1:27" x14ac:dyDescent="0.3">
      <c r="F10" t="e">
        <f>AVERAGE(C9:E11)</f>
        <v>#DIV/0!</v>
      </c>
      <c r="M10" t="e">
        <f>AVERAGE(J9:L11)</f>
        <v>#DIV/0!</v>
      </c>
      <c r="T10" t="e">
        <f>AVERAGE(Q9:S11)</f>
        <v>#DIV/0!</v>
      </c>
      <c r="AA10" t="e">
        <f>AVERAGE(X9:Z11)</f>
        <v>#DIV/0!</v>
      </c>
    </row>
    <row r="13" spans="1:27" ht="15" x14ac:dyDescent="0.3">
      <c r="A13" s="18">
        <f>A4+7</f>
        <v>45293</v>
      </c>
      <c r="B13" t="s">
        <v>30</v>
      </c>
      <c r="C13">
        <v>7.4</v>
      </c>
      <c r="D13">
        <v>6.6</v>
      </c>
      <c r="E13">
        <v>7</v>
      </c>
      <c r="H13" s="18">
        <f>H8+3</f>
        <v>3</v>
      </c>
      <c r="I13" t="s">
        <v>30</v>
      </c>
      <c r="J13">
        <v>6.8</v>
      </c>
      <c r="K13">
        <v>6.3</v>
      </c>
      <c r="L13">
        <v>6.1</v>
      </c>
      <c r="O13" s="18">
        <f>O8+3</f>
        <v>3</v>
      </c>
      <c r="P13" t="s">
        <v>30</v>
      </c>
      <c r="Q13">
        <v>6</v>
      </c>
      <c r="R13">
        <v>5.7</v>
      </c>
      <c r="S13">
        <v>5.6</v>
      </c>
      <c r="V13" s="18">
        <f>V8+3</f>
        <v>3</v>
      </c>
      <c r="W13" t="s">
        <v>30</v>
      </c>
      <c r="X13">
        <v>6.5</v>
      </c>
      <c r="Y13">
        <v>6.2</v>
      </c>
      <c r="Z13">
        <v>6.1</v>
      </c>
    </row>
    <row r="14" spans="1:27" x14ac:dyDescent="0.3">
      <c r="C14">
        <v>7.4</v>
      </c>
      <c r="D14">
        <v>7.4</v>
      </c>
      <c r="E14">
        <v>7</v>
      </c>
      <c r="F14">
        <f>AVERAGE(C13:E15)</f>
        <v>7.3555555555555543</v>
      </c>
      <c r="J14">
        <v>6.8</v>
      </c>
      <c r="K14">
        <v>6.2</v>
      </c>
      <c r="L14">
        <v>6.1</v>
      </c>
      <c r="M14">
        <f>AVERAGE(J13:L15)</f>
        <v>6.7666666666666675</v>
      </c>
      <c r="Q14">
        <v>6.5</v>
      </c>
      <c r="R14">
        <v>5.8</v>
      </c>
      <c r="S14">
        <v>5.8</v>
      </c>
      <c r="T14">
        <f>AVERAGE(Q13:S15)</f>
        <v>6.1444444444444439</v>
      </c>
      <c r="X14">
        <v>6.8</v>
      </c>
      <c r="Y14">
        <v>6.3</v>
      </c>
      <c r="Z14">
        <v>6.1</v>
      </c>
      <c r="AA14">
        <f>AVERAGE(X13:Z15)</f>
        <v>6.655555555555555</v>
      </c>
    </row>
    <row r="15" spans="1:27" x14ac:dyDescent="0.3">
      <c r="C15">
        <v>8.1</v>
      </c>
      <c r="D15">
        <v>7.3</v>
      </c>
      <c r="E15">
        <v>8</v>
      </c>
      <c r="J15">
        <v>6.5</v>
      </c>
      <c r="K15">
        <v>8</v>
      </c>
      <c r="L15">
        <v>8.1</v>
      </c>
      <c r="Q15">
        <v>6.1</v>
      </c>
      <c r="R15">
        <v>6.5</v>
      </c>
      <c r="S15">
        <v>7.3</v>
      </c>
      <c r="X15">
        <v>5.8</v>
      </c>
      <c r="Y15">
        <v>8</v>
      </c>
      <c r="Z15">
        <v>8.1</v>
      </c>
    </row>
    <row r="17" spans="1:31" ht="15" x14ac:dyDescent="0.3">
      <c r="A17" s="18">
        <f>A4+14</f>
        <v>45300</v>
      </c>
      <c r="B17" t="s">
        <v>36</v>
      </c>
      <c r="C17">
        <v>16.8</v>
      </c>
      <c r="D17">
        <v>16.5</v>
      </c>
      <c r="E17">
        <v>17.2</v>
      </c>
      <c r="H17" s="18">
        <f>H4+14</f>
        <v>45300</v>
      </c>
      <c r="I17" t="s">
        <v>36</v>
      </c>
      <c r="J17">
        <v>22.5</v>
      </c>
      <c r="K17">
        <v>21.1</v>
      </c>
      <c r="L17">
        <v>21.6</v>
      </c>
      <c r="O17" s="18">
        <f>O4+14</f>
        <v>45300</v>
      </c>
      <c r="P17" t="s">
        <v>36</v>
      </c>
      <c r="Q17">
        <v>18</v>
      </c>
      <c r="R17">
        <v>17.899999999999999</v>
      </c>
      <c r="S17">
        <v>17.100000000000001</v>
      </c>
      <c r="V17" s="18">
        <f>V4+14</f>
        <v>45300</v>
      </c>
      <c r="W17" t="s">
        <v>36</v>
      </c>
      <c r="X17">
        <v>15.4</v>
      </c>
      <c r="Y17">
        <v>15.3</v>
      </c>
      <c r="Z17">
        <v>15.6</v>
      </c>
    </row>
    <row r="18" spans="1:31" x14ac:dyDescent="0.3">
      <c r="C18">
        <v>16.399999999999999</v>
      </c>
      <c r="D18">
        <v>17</v>
      </c>
      <c r="E18">
        <v>17.2</v>
      </c>
      <c r="F18">
        <f>AVERAGE(C17:E19)</f>
        <v>16.955555555555559</v>
      </c>
      <c r="J18">
        <v>22.5</v>
      </c>
      <c r="K18">
        <v>22.4</v>
      </c>
      <c r="L18">
        <v>22.2</v>
      </c>
      <c r="M18">
        <f>AVERAGE(J17:L19)</f>
        <v>22.177777777777777</v>
      </c>
      <c r="Q18">
        <v>18.399999999999999</v>
      </c>
      <c r="R18">
        <v>17.600000000000001</v>
      </c>
      <c r="S18">
        <v>17.3</v>
      </c>
      <c r="T18">
        <f>AVERAGE(Q17:S19)</f>
        <v>17.766666666666666</v>
      </c>
      <c r="X18">
        <v>15.6</v>
      </c>
      <c r="Y18">
        <v>15.4</v>
      </c>
      <c r="Z18">
        <v>15.5</v>
      </c>
      <c r="AA18">
        <f>AVERAGE(X17:Z19)</f>
        <v>15.433333333333334</v>
      </c>
    </row>
    <row r="19" spans="1:31" x14ac:dyDescent="0.3">
      <c r="C19">
        <v>17.100000000000001</v>
      </c>
      <c r="D19">
        <v>16.8</v>
      </c>
      <c r="E19">
        <v>17.600000000000001</v>
      </c>
      <c r="J19">
        <v>22.9</v>
      </c>
      <c r="K19">
        <v>21.9</v>
      </c>
      <c r="L19">
        <v>22.5</v>
      </c>
      <c r="Q19">
        <v>17.8</v>
      </c>
      <c r="R19">
        <v>17.600000000000001</v>
      </c>
      <c r="S19">
        <v>18.2</v>
      </c>
      <c r="X19">
        <v>15.6</v>
      </c>
      <c r="Y19">
        <v>15.3</v>
      </c>
      <c r="Z19">
        <v>15.2</v>
      </c>
    </row>
    <row r="21" spans="1:31" ht="15" x14ac:dyDescent="0.3">
      <c r="A21" s="18">
        <f>A4+21</f>
        <v>45307</v>
      </c>
      <c r="B21" t="s">
        <v>37</v>
      </c>
      <c r="C21">
        <v>19.399999999999999</v>
      </c>
      <c r="D21">
        <v>19.7</v>
      </c>
      <c r="E21">
        <v>19.7</v>
      </c>
      <c r="H21" s="18">
        <f>H4+21</f>
        <v>45307</v>
      </c>
      <c r="I21" t="s">
        <v>37</v>
      </c>
      <c r="J21">
        <v>31.1</v>
      </c>
      <c r="K21">
        <v>31.2</v>
      </c>
      <c r="O21" s="18">
        <f>O4+21</f>
        <v>45307</v>
      </c>
      <c r="P21" t="s">
        <v>37</v>
      </c>
      <c r="Q21">
        <v>25.9</v>
      </c>
      <c r="R21">
        <v>24.3</v>
      </c>
      <c r="S21">
        <v>24.9</v>
      </c>
      <c r="V21" s="18">
        <f>V4+21</f>
        <v>45307</v>
      </c>
      <c r="W21" t="s">
        <v>37</v>
      </c>
      <c r="X21">
        <v>19.2</v>
      </c>
      <c r="Y21">
        <v>19.8</v>
      </c>
      <c r="Z21">
        <v>20</v>
      </c>
    </row>
    <row r="22" spans="1:31" x14ac:dyDescent="0.3">
      <c r="C22">
        <v>19.3</v>
      </c>
      <c r="D22">
        <v>19.899999999999999</v>
      </c>
      <c r="E22">
        <v>19.899999999999999</v>
      </c>
      <c r="F22">
        <f>AVERAGE(C21:E23)</f>
        <v>19.611111111111111</v>
      </c>
      <c r="J22">
        <v>31.3</v>
      </c>
      <c r="K22" t="s">
        <v>38</v>
      </c>
      <c r="L22">
        <v>31.9</v>
      </c>
      <c r="M22">
        <f>AVERAGE(J21:L23)</f>
        <v>31.728571428571428</v>
      </c>
      <c r="Q22">
        <v>24.9</v>
      </c>
      <c r="R22">
        <v>24.3</v>
      </c>
      <c r="S22">
        <v>25.4</v>
      </c>
      <c r="T22">
        <f>AVERAGE(Q21:S23)</f>
        <v>24.922222222222221</v>
      </c>
      <c r="X22">
        <v>19.7</v>
      </c>
      <c r="Y22">
        <v>19.8</v>
      </c>
      <c r="Z22">
        <v>20.6</v>
      </c>
      <c r="AA22">
        <f>AVERAGE(X21:Z23)</f>
        <v>19.87777777777778</v>
      </c>
    </row>
    <row r="23" spans="1:31" x14ac:dyDescent="0.3">
      <c r="C23">
        <v>19.5</v>
      </c>
      <c r="D23">
        <v>19.2</v>
      </c>
      <c r="E23">
        <v>19.899999999999999</v>
      </c>
      <c r="J23">
        <v>32.1</v>
      </c>
      <c r="K23">
        <v>32.4</v>
      </c>
      <c r="L23">
        <v>32.1</v>
      </c>
      <c r="Q23">
        <v>24.8</v>
      </c>
      <c r="R23">
        <v>24.2</v>
      </c>
      <c r="S23">
        <v>25.6</v>
      </c>
      <c r="X23">
        <v>19.8</v>
      </c>
      <c r="Y23">
        <v>19.899999999999999</v>
      </c>
      <c r="Z23">
        <v>20.100000000000001</v>
      </c>
    </row>
    <row r="25" spans="1:31" ht="15" x14ac:dyDescent="0.3">
      <c r="A25" s="18">
        <f>A4+28</f>
        <v>45314</v>
      </c>
      <c r="B25" t="s">
        <v>39</v>
      </c>
      <c r="C25">
        <v>19.399999999999999</v>
      </c>
      <c r="D25">
        <v>19.100000000000001</v>
      </c>
      <c r="E25">
        <v>19.3</v>
      </c>
      <c r="H25" s="18">
        <f>H4+28</f>
        <v>45314</v>
      </c>
      <c r="I25" t="s">
        <v>39</v>
      </c>
      <c r="J25">
        <v>34.4</v>
      </c>
      <c r="K25">
        <v>32.4</v>
      </c>
      <c r="L25">
        <v>33.700000000000003</v>
      </c>
      <c r="O25" s="18">
        <f>O4+28</f>
        <v>45314</v>
      </c>
      <c r="P25" t="s">
        <v>39</v>
      </c>
      <c r="Q25">
        <v>27.3</v>
      </c>
      <c r="R25">
        <v>27.8</v>
      </c>
      <c r="V25" s="18">
        <f>V4+28</f>
        <v>45314</v>
      </c>
      <c r="W25" t="s">
        <v>39</v>
      </c>
      <c r="X25">
        <v>21.3</v>
      </c>
    </row>
    <row r="26" spans="1:31" x14ac:dyDescent="0.3">
      <c r="C26">
        <v>19.399999999999999</v>
      </c>
      <c r="D26">
        <v>19.399999999999999</v>
      </c>
      <c r="E26">
        <v>20</v>
      </c>
      <c r="F26">
        <f>AVERAGE(C25:E27)</f>
        <v>19.522222222222226</v>
      </c>
      <c r="J26">
        <v>36.1</v>
      </c>
      <c r="K26">
        <v>36.9</v>
      </c>
      <c r="L26">
        <v>36.200000000000003</v>
      </c>
      <c r="M26">
        <f>AVERAGE(J25:L27)</f>
        <v>33.588888888888889</v>
      </c>
      <c r="Q26">
        <v>29.5</v>
      </c>
      <c r="R26">
        <v>29.8</v>
      </c>
      <c r="T26">
        <f>AVERAGE(Q25:S27)</f>
        <v>29.166666666666661</v>
      </c>
      <c r="X26">
        <v>21.3</v>
      </c>
      <c r="Y26">
        <v>21.7</v>
      </c>
      <c r="AA26">
        <f>AVERAGE(X25:Z27)</f>
        <v>21.85</v>
      </c>
    </row>
    <row r="27" spans="1:31" x14ac:dyDescent="0.3">
      <c r="C27">
        <v>20.399999999999999</v>
      </c>
      <c r="D27">
        <v>18.3</v>
      </c>
      <c r="E27">
        <v>20.399999999999999</v>
      </c>
      <c r="J27">
        <v>31.4</v>
      </c>
      <c r="K27">
        <v>32.5</v>
      </c>
      <c r="L27">
        <v>28.7</v>
      </c>
      <c r="Q27">
        <v>30.9</v>
      </c>
      <c r="R27">
        <v>29.7</v>
      </c>
      <c r="Y27">
        <v>23.1</v>
      </c>
    </row>
    <row r="32" spans="1:31" ht="15" x14ac:dyDescent="0.3">
      <c r="A32" s="18">
        <v>45287</v>
      </c>
      <c r="C32" t="s">
        <v>31</v>
      </c>
      <c r="H32" s="18">
        <v>45287</v>
      </c>
      <c r="J32" t="s">
        <v>32</v>
      </c>
      <c r="O32" s="18">
        <v>45287</v>
      </c>
      <c r="Q32" t="s">
        <v>33</v>
      </c>
      <c r="V32" s="18">
        <v>45287</v>
      </c>
      <c r="X32" t="s">
        <v>34</v>
      </c>
      <c r="AC32" s="18">
        <v>45287</v>
      </c>
      <c r="AE32" t="s">
        <v>35</v>
      </c>
    </row>
    <row r="33" spans="1:34" ht="15" x14ac:dyDescent="0.3">
      <c r="A33" s="18">
        <f>A32+1</f>
        <v>45288</v>
      </c>
      <c r="B33" t="s">
        <v>28</v>
      </c>
      <c r="C33">
        <v>3.2</v>
      </c>
      <c r="D33">
        <v>3.2</v>
      </c>
      <c r="E33">
        <v>3.2</v>
      </c>
      <c r="H33" s="18">
        <f>H32+1</f>
        <v>45288</v>
      </c>
      <c r="I33" t="s">
        <v>28</v>
      </c>
      <c r="J33">
        <v>3.6</v>
      </c>
      <c r="K33">
        <v>3.4</v>
      </c>
      <c r="L33">
        <v>3.5</v>
      </c>
      <c r="O33" s="18">
        <f>O32+1</f>
        <v>45288</v>
      </c>
      <c r="P33" t="s">
        <v>28</v>
      </c>
      <c r="Q33">
        <v>3.8</v>
      </c>
      <c r="R33">
        <v>3.6</v>
      </c>
      <c r="S33">
        <v>3.9</v>
      </c>
      <c r="V33" s="18">
        <f>V32+1</f>
        <v>45288</v>
      </c>
      <c r="W33" t="s">
        <v>28</v>
      </c>
      <c r="X33">
        <v>4.5</v>
      </c>
      <c r="Y33">
        <v>4.2</v>
      </c>
      <c r="Z33">
        <v>4.5</v>
      </c>
      <c r="AC33" s="18">
        <f>AC32+1</f>
        <v>45288</v>
      </c>
      <c r="AD33" t="s">
        <v>28</v>
      </c>
      <c r="AE33">
        <v>4.3</v>
      </c>
      <c r="AF33">
        <v>4.4000000000000004</v>
      </c>
      <c r="AG33">
        <v>4.0999999999999996</v>
      </c>
    </row>
    <row r="34" spans="1:34" x14ac:dyDescent="0.3">
      <c r="C34">
        <v>3</v>
      </c>
      <c r="D34">
        <v>3.2</v>
      </c>
      <c r="E34">
        <v>3.2</v>
      </c>
      <c r="F34">
        <f>AVERAGE(C33:E35)</f>
        <v>3.1555555555555559</v>
      </c>
      <c r="J34">
        <v>3.6</v>
      </c>
      <c r="K34">
        <v>3.3</v>
      </c>
      <c r="L34">
        <v>3.5</v>
      </c>
      <c r="M34">
        <f>AVERAGE(J33:L35)</f>
        <v>3.4444444444444442</v>
      </c>
      <c r="Q34">
        <v>3.9</v>
      </c>
      <c r="R34">
        <v>3.7</v>
      </c>
      <c r="S34">
        <v>3.9</v>
      </c>
      <c r="T34">
        <f>AVERAGE(Q33:S35)</f>
        <v>3.8111111111111118</v>
      </c>
      <c r="X34">
        <v>4.5999999999999996</v>
      </c>
      <c r="Y34">
        <v>4.3</v>
      </c>
      <c r="Z34">
        <v>4.4000000000000004</v>
      </c>
      <c r="AA34">
        <f>AVERAGE(X33:Z35)</f>
        <v>4.4000000000000004</v>
      </c>
      <c r="AE34">
        <v>4.5</v>
      </c>
      <c r="AF34">
        <v>4.4000000000000004</v>
      </c>
      <c r="AG34">
        <v>4.0999999999999996</v>
      </c>
      <c r="AH34">
        <f>AVERAGE(AE33:AG35)</f>
        <v>4.3000000000000007</v>
      </c>
    </row>
    <row r="35" spans="1:34" x14ac:dyDescent="0.3">
      <c r="C35">
        <v>3.1</v>
      </c>
      <c r="D35">
        <v>3.3</v>
      </c>
      <c r="E35">
        <v>3</v>
      </c>
      <c r="J35">
        <v>3.5</v>
      </c>
      <c r="K35">
        <v>3.2</v>
      </c>
      <c r="L35">
        <v>3.4</v>
      </c>
      <c r="Q35">
        <v>3.8</v>
      </c>
      <c r="R35">
        <v>3.8</v>
      </c>
      <c r="S35">
        <v>3.9</v>
      </c>
      <c r="X35">
        <v>4.5</v>
      </c>
      <c r="Y35">
        <v>4.2</v>
      </c>
      <c r="Z35">
        <v>4.4000000000000004</v>
      </c>
      <c r="AE35">
        <v>4.3</v>
      </c>
      <c r="AF35">
        <v>4.4000000000000004</v>
      </c>
      <c r="AG35">
        <v>4.2</v>
      </c>
    </row>
    <row r="37" spans="1:34" ht="15" x14ac:dyDescent="0.3">
      <c r="A37" s="18">
        <f>A32+3</f>
        <v>45290</v>
      </c>
      <c r="B37" t="s">
        <v>29</v>
      </c>
      <c r="H37" s="18">
        <f>H32+3</f>
        <v>45290</v>
      </c>
      <c r="I37" t="s">
        <v>29</v>
      </c>
      <c r="O37" s="18">
        <f>O32+3</f>
        <v>45290</v>
      </c>
      <c r="P37" t="s">
        <v>29</v>
      </c>
      <c r="V37" s="18">
        <f>V32+3</f>
        <v>45290</v>
      </c>
      <c r="W37" t="s">
        <v>29</v>
      </c>
      <c r="AC37" s="18">
        <f>AC32+3</f>
        <v>45290</v>
      </c>
      <c r="AD37" t="s">
        <v>29</v>
      </c>
    </row>
    <row r="38" spans="1:34" x14ac:dyDescent="0.3">
      <c r="F38" t="e">
        <f>AVERAGE(C37:E39)</f>
        <v>#DIV/0!</v>
      </c>
      <c r="M38" t="e">
        <f>AVERAGE(J37:L39)</f>
        <v>#DIV/0!</v>
      </c>
      <c r="T38" t="e">
        <f>AVERAGE(Q37:S39)</f>
        <v>#DIV/0!</v>
      </c>
      <c r="AA38" t="e">
        <f>AVERAGE(X37:Z39)</f>
        <v>#DIV/0!</v>
      </c>
      <c r="AH38" t="e">
        <f>AVERAGE(AE37:AG39)</f>
        <v>#DIV/0!</v>
      </c>
    </row>
    <row r="40" spans="1:34" ht="15" x14ac:dyDescent="0.3">
      <c r="A40" s="18">
        <f>A32+7</f>
        <v>45294</v>
      </c>
      <c r="B40" t="s">
        <v>30</v>
      </c>
      <c r="C40">
        <v>6</v>
      </c>
      <c r="D40">
        <v>5.6</v>
      </c>
      <c r="E40">
        <v>5.5</v>
      </c>
      <c r="H40" s="18">
        <f>H35+3</f>
        <v>3</v>
      </c>
      <c r="I40" t="s">
        <v>30</v>
      </c>
      <c r="J40">
        <v>5</v>
      </c>
      <c r="K40">
        <v>5.3</v>
      </c>
      <c r="L40">
        <v>5.7</v>
      </c>
      <c r="O40" s="18">
        <f>O35+3</f>
        <v>3</v>
      </c>
      <c r="P40" t="s">
        <v>30</v>
      </c>
      <c r="Q40">
        <v>5.3</v>
      </c>
      <c r="R40">
        <v>5.4</v>
      </c>
      <c r="S40">
        <v>5.7</v>
      </c>
      <c r="V40" s="18">
        <f>V35+3</f>
        <v>3</v>
      </c>
      <c r="W40" t="s">
        <v>30</v>
      </c>
      <c r="X40">
        <v>5.7</v>
      </c>
      <c r="Y40">
        <v>5.3</v>
      </c>
      <c r="Z40">
        <v>5.3</v>
      </c>
      <c r="AC40" s="18">
        <f>AC35+3</f>
        <v>3</v>
      </c>
      <c r="AD40" t="s">
        <v>30</v>
      </c>
      <c r="AE40">
        <v>5.7</v>
      </c>
      <c r="AF40">
        <v>5.8</v>
      </c>
      <c r="AG40">
        <v>5.7</v>
      </c>
    </row>
    <row r="41" spans="1:34" x14ac:dyDescent="0.3">
      <c r="C41">
        <v>6.3</v>
      </c>
      <c r="D41">
        <v>5.7</v>
      </c>
      <c r="E41">
        <v>5.5</v>
      </c>
      <c r="F41">
        <f>AVERAGE(C40:E42)</f>
        <v>6</v>
      </c>
      <c r="J41">
        <v>5.3</v>
      </c>
      <c r="K41">
        <v>5.5</v>
      </c>
      <c r="L41">
        <v>5.8</v>
      </c>
      <c r="M41">
        <f>AVERAGE(J40:L42)</f>
        <v>5.9</v>
      </c>
      <c r="Q41">
        <v>5.7</v>
      </c>
      <c r="R41">
        <v>5.7</v>
      </c>
      <c r="S41">
        <v>5.7</v>
      </c>
      <c r="T41">
        <f>AVERAGE(Q40:S42)</f>
        <v>6.0888888888888886</v>
      </c>
      <c r="X41">
        <v>5.7</v>
      </c>
      <c r="Y41">
        <v>6</v>
      </c>
      <c r="Z41">
        <v>5.5</v>
      </c>
      <c r="AA41">
        <f>AVERAGE(X40:Z42)</f>
        <v>5.844444444444445</v>
      </c>
      <c r="AE41">
        <v>5.9</v>
      </c>
      <c r="AF41">
        <v>5.8</v>
      </c>
      <c r="AG41">
        <v>6</v>
      </c>
      <c r="AH41">
        <f>AVERAGE(AE40:AG42)</f>
        <v>6.1777777777777789</v>
      </c>
    </row>
    <row r="42" spans="1:34" x14ac:dyDescent="0.3">
      <c r="C42">
        <v>5.4</v>
      </c>
      <c r="D42">
        <v>7.2</v>
      </c>
      <c r="E42">
        <v>6.8</v>
      </c>
      <c r="J42">
        <v>7.1</v>
      </c>
      <c r="K42">
        <v>6.9</v>
      </c>
      <c r="L42">
        <v>6.5</v>
      </c>
      <c r="Q42">
        <v>7.8</v>
      </c>
      <c r="R42">
        <v>7.5</v>
      </c>
      <c r="S42">
        <v>6</v>
      </c>
      <c r="X42">
        <v>7.2</v>
      </c>
      <c r="Y42">
        <v>6</v>
      </c>
      <c r="Z42">
        <v>5.9</v>
      </c>
      <c r="AE42">
        <v>6.7</v>
      </c>
      <c r="AF42">
        <v>7</v>
      </c>
      <c r="AG42">
        <v>7</v>
      </c>
    </row>
    <row r="44" spans="1:34" ht="15" x14ac:dyDescent="0.3">
      <c r="A44" s="18">
        <f>A32+14</f>
        <v>45301</v>
      </c>
      <c r="B44" t="s">
        <v>36</v>
      </c>
      <c r="C44">
        <v>22.2</v>
      </c>
      <c r="D44">
        <v>22.5</v>
      </c>
      <c r="E44">
        <v>23.3</v>
      </c>
      <c r="H44" s="18">
        <f>H32+14</f>
        <v>45301</v>
      </c>
      <c r="I44" t="s">
        <v>36</v>
      </c>
      <c r="J44">
        <v>17.399999999999999</v>
      </c>
      <c r="K44">
        <v>16.5</v>
      </c>
      <c r="L44">
        <v>18.100000000000001</v>
      </c>
      <c r="O44" s="18">
        <f>O32+14</f>
        <v>45301</v>
      </c>
      <c r="P44" t="s">
        <v>36</v>
      </c>
      <c r="Q44">
        <v>15.5</v>
      </c>
      <c r="R44">
        <v>15.6</v>
      </c>
      <c r="S44">
        <v>16</v>
      </c>
      <c r="V44" s="18">
        <f>V32+14</f>
        <v>45301</v>
      </c>
      <c r="W44" t="s">
        <v>36</v>
      </c>
      <c r="X44">
        <v>17.600000000000001</v>
      </c>
      <c r="Y44">
        <v>16.399999999999999</v>
      </c>
      <c r="Z44">
        <v>16.2</v>
      </c>
      <c r="AC44" s="18">
        <f>AC32+14</f>
        <v>45301</v>
      </c>
      <c r="AD44" t="s">
        <v>36</v>
      </c>
      <c r="AE44">
        <v>16.100000000000001</v>
      </c>
      <c r="AF44">
        <v>15.5</v>
      </c>
      <c r="AG44">
        <v>16.600000000000001</v>
      </c>
    </row>
    <row r="45" spans="1:34" x14ac:dyDescent="0.3">
      <c r="C45">
        <v>22.3</v>
      </c>
      <c r="D45">
        <v>22.5</v>
      </c>
      <c r="E45">
        <v>23.4</v>
      </c>
      <c r="F45">
        <f>AVERAGE(C44:E46)</f>
        <v>22.788888888888884</v>
      </c>
      <c r="J45">
        <v>17.899999999999999</v>
      </c>
      <c r="K45">
        <v>16.5</v>
      </c>
      <c r="L45">
        <v>18.2</v>
      </c>
      <c r="M45">
        <f>AVERAGE(J44:L46)</f>
        <v>17.56666666666667</v>
      </c>
      <c r="Q45">
        <v>15.2</v>
      </c>
      <c r="R45">
        <v>15.7</v>
      </c>
      <c r="S45">
        <v>16.100000000000001</v>
      </c>
      <c r="T45">
        <f>AVERAGE(Q44:S46)</f>
        <v>15.699999999999998</v>
      </c>
      <c r="X45">
        <v>17.899999999999999</v>
      </c>
      <c r="Y45">
        <v>15.4</v>
      </c>
      <c r="Z45">
        <v>16.7</v>
      </c>
      <c r="AA45">
        <f>AVERAGE(X44:Z46)</f>
        <v>16.755555555555556</v>
      </c>
      <c r="AE45">
        <v>16.5</v>
      </c>
      <c r="AF45">
        <v>15.7</v>
      </c>
      <c r="AG45">
        <v>17.3</v>
      </c>
      <c r="AH45">
        <f>AVERAGE(AE44:AG46)</f>
        <v>16.255555555555556</v>
      </c>
    </row>
    <row r="46" spans="1:34" x14ac:dyDescent="0.3">
      <c r="C46">
        <v>23.1</v>
      </c>
      <c r="D46">
        <v>22.2</v>
      </c>
      <c r="E46">
        <v>23.6</v>
      </c>
      <c r="J46">
        <v>17.8</v>
      </c>
      <c r="K46">
        <v>16.899999999999999</v>
      </c>
      <c r="L46">
        <v>18.8</v>
      </c>
      <c r="Q46">
        <v>14.8</v>
      </c>
      <c r="R46">
        <v>16</v>
      </c>
      <c r="S46">
        <v>16.399999999999999</v>
      </c>
      <c r="X46">
        <v>17.5</v>
      </c>
      <c r="Y46">
        <v>16.8</v>
      </c>
      <c r="Z46">
        <v>16.3</v>
      </c>
      <c r="AE46">
        <v>15.8</v>
      </c>
      <c r="AF46">
        <v>15.9</v>
      </c>
      <c r="AG46">
        <v>16.899999999999999</v>
      </c>
    </row>
    <row r="48" spans="1:34" ht="15" x14ac:dyDescent="0.3">
      <c r="A48" s="18">
        <f>A32+21</f>
        <v>45308</v>
      </c>
      <c r="B48" t="s">
        <v>37</v>
      </c>
      <c r="C48">
        <v>32.200000000000003</v>
      </c>
      <c r="D48">
        <v>32.299999999999997</v>
      </c>
      <c r="E48">
        <v>31.1</v>
      </c>
      <c r="H48" s="18">
        <f>H32+21</f>
        <v>45308</v>
      </c>
      <c r="I48" t="s">
        <v>37</v>
      </c>
      <c r="J48">
        <v>23.9</v>
      </c>
      <c r="K48">
        <v>22.9</v>
      </c>
      <c r="L48">
        <v>22.7</v>
      </c>
      <c r="O48" s="18">
        <f>O32+21</f>
        <v>45308</v>
      </c>
      <c r="P48" t="s">
        <v>37</v>
      </c>
      <c r="Q48">
        <v>19.3</v>
      </c>
      <c r="R48">
        <v>19.600000000000001</v>
      </c>
      <c r="S48">
        <v>20</v>
      </c>
      <c r="V48" s="18">
        <f>V32+21</f>
        <v>45308</v>
      </c>
      <c r="W48" t="s">
        <v>37</v>
      </c>
      <c r="AC48" s="18">
        <f>AC32+21</f>
        <v>45308</v>
      </c>
      <c r="AD48" t="s">
        <v>37</v>
      </c>
      <c r="AE48">
        <v>18.5</v>
      </c>
      <c r="AF48">
        <v>16.899999999999999</v>
      </c>
      <c r="AG48">
        <v>18.100000000000001</v>
      </c>
    </row>
    <row r="49" spans="1:34" x14ac:dyDescent="0.3">
      <c r="C49">
        <v>31.7</v>
      </c>
      <c r="D49">
        <v>32.700000000000003</v>
      </c>
      <c r="E49">
        <v>31.7</v>
      </c>
      <c r="F49">
        <f>AVERAGE(C48:E50)</f>
        <v>31.811111111111106</v>
      </c>
      <c r="J49">
        <v>23.9</v>
      </c>
      <c r="K49">
        <v>24</v>
      </c>
      <c r="L49">
        <v>23.4</v>
      </c>
      <c r="M49">
        <f>AVERAGE(J48:L50)</f>
        <v>23.388888888888893</v>
      </c>
      <c r="Q49">
        <v>19.100000000000001</v>
      </c>
      <c r="R49">
        <v>19.7</v>
      </c>
      <c r="S49">
        <v>20</v>
      </c>
      <c r="T49">
        <f>AVERAGE(Q48:S50)</f>
        <v>19.588888888888889</v>
      </c>
      <c r="AA49">
        <v>18.32</v>
      </c>
      <c r="AE49">
        <v>18.399999999999999</v>
      </c>
      <c r="AF49">
        <v>17.600000000000001</v>
      </c>
      <c r="AG49">
        <v>18.399999999999999</v>
      </c>
      <c r="AH49">
        <f>AVERAGE(AE48:AG50)</f>
        <v>17.855555555555558</v>
      </c>
    </row>
    <row r="50" spans="1:34" x14ac:dyDescent="0.3">
      <c r="C50">
        <v>31.1</v>
      </c>
      <c r="D50">
        <v>33</v>
      </c>
      <c r="E50">
        <v>30.5</v>
      </c>
      <c r="J50">
        <v>24.3</v>
      </c>
      <c r="K50">
        <v>23</v>
      </c>
      <c r="L50">
        <v>22.4</v>
      </c>
      <c r="Q50">
        <v>18.399999999999999</v>
      </c>
      <c r="R50">
        <v>19.899999999999999</v>
      </c>
      <c r="S50">
        <v>20.3</v>
      </c>
      <c r="AE50">
        <v>18</v>
      </c>
      <c r="AF50">
        <v>17.5</v>
      </c>
      <c r="AG50">
        <v>17.3</v>
      </c>
    </row>
    <row r="52" spans="1:34" ht="15" x14ac:dyDescent="0.3">
      <c r="A52" s="18">
        <f>A32+28</f>
        <v>45315</v>
      </c>
      <c r="B52" t="s">
        <v>39</v>
      </c>
      <c r="C52">
        <v>34.6</v>
      </c>
      <c r="D52">
        <v>36.299999999999997</v>
      </c>
      <c r="E52">
        <v>37.799999999999997</v>
      </c>
      <c r="H52" s="18">
        <f>H32+28</f>
        <v>45315</v>
      </c>
      <c r="I52" t="s">
        <v>39</v>
      </c>
      <c r="J52">
        <v>28.2</v>
      </c>
      <c r="K52">
        <v>27.7</v>
      </c>
      <c r="L52">
        <v>22</v>
      </c>
      <c r="O52" s="18">
        <f>O32+28</f>
        <v>45315</v>
      </c>
      <c r="P52" t="s">
        <v>39</v>
      </c>
      <c r="Q52">
        <v>22.4</v>
      </c>
      <c r="R52">
        <v>20.100000000000001</v>
      </c>
      <c r="S52">
        <v>21</v>
      </c>
      <c r="V52" s="18">
        <f>V32+28</f>
        <v>45315</v>
      </c>
      <c r="W52" t="s">
        <v>39</v>
      </c>
      <c r="X52">
        <v>19.899999999999999</v>
      </c>
      <c r="Y52">
        <v>18.8</v>
      </c>
      <c r="Z52">
        <v>21.3</v>
      </c>
      <c r="AC52" s="18">
        <f>AC32+28</f>
        <v>45315</v>
      </c>
      <c r="AD52" t="s">
        <v>39</v>
      </c>
      <c r="AE52">
        <v>18.100000000000001</v>
      </c>
      <c r="AF52">
        <v>19.600000000000001</v>
      </c>
      <c r="AG52">
        <v>19.100000000000001</v>
      </c>
    </row>
    <row r="53" spans="1:34" x14ac:dyDescent="0.3">
      <c r="C53">
        <v>36.799999999999997</v>
      </c>
      <c r="D53">
        <v>35.1</v>
      </c>
      <c r="E53">
        <v>37.1</v>
      </c>
      <c r="F53">
        <f>AVERAGE(C52:E54)</f>
        <v>33.966666666666669</v>
      </c>
      <c r="J53">
        <v>29</v>
      </c>
      <c r="K53">
        <v>23.8</v>
      </c>
      <c r="L53">
        <v>23.7</v>
      </c>
      <c r="M53">
        <f>AVERAGE(J52:L54)</f>
        <v>25.7</v>
      </c>
      <c r="Q53">
        <v>22.9</v>
      </c>
      <c r="R53">
        <v>23.2</v>
      </c>
      <c r="S53">
        <v>21.1</v>
      </c>
      <c r="T53">
        <f>AVERAGE(Q52:S54)</f>
        <v>21.788888888888891</v>
      </c>
      <c r="X53">
        <v>19.600000000000001</v>
      </c>
      <c r="Y53">
        <v>19.899999999999999</v>
      </c>
      <c r="Z53">
        <v>21.6</v>
      </c>
      <c r="AA53">
        <f>AVERAGE(X52:Z54)</f>
        <v>20.088888888888889</v>
      </c>
      <c r="AE53">
        <v>16.100000000000001</v>
      </c>
      <c r="AF53">
        <v>19.5</v>
      </c>
      <c r="AG53">
        <v>19.100000000000001</v>
      </c>
      <c r="AH53">
        <f>AVERAGE(AE52:AG54)</f>
        <v>18.633333333333336</v>
      </c>
    </row>
    <row r="54" spans="1:34" x14ac:dyDescent="0.3">
      <c r="C54">
        <v>25.1</v>
      </c>
      <c r="D54">
        <v>27.4</v>
      </c>
      <c r="E54">
        <v>35.5</v>
      </c>
      <c r="J54">
        <v>23.1</v>
      </c>
      <c r="L54">
        <v>28.1</v>
      </c>
      <c r="Q54">
        <v>21.4</v>
      </c>
      <c r="R54">
        <v>22.5</v>
      </c>
      <c r="S54">
        <v>21.5</v>
      </c>
      <c r="X54">
        <v>20.7</v>
      </c>
      <c r="Y54">
        <v>19.3</v>
      </c>
      <c r="Z54">
        <v>19.7</v>
      </c>
      <c r="AE54">
        <v>17.899999999999999</v>
      </c>
      <c r="AF54">
        <v>19.399999999999999</v>
      </c>
      <c r="AG54">
        <v>18.899999999999999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92C20-BD2C-4CB0-89FD-8CB46FF1A21A}">
  <dimension ref="F7:O19"/>
  <sheetViews>
    <sheetView tabSelected="1" topLeftCell="A16" zoomScale="115" zoomScaleNormal="115" workbookViewId="0">
      <selection activeCell="K38" sqref="K38"/>
    </sheetView>
  </sheetViews>
  <sheetFormatPr defaultRowHeight="14.4" x14ac:dyDescent="0.3"/>
  <sheetData>
    <row r="7" spans="6:15" x14ac:dyDescent="0.3">
      <c r="G7" t="s">
        <v>13</v>
      </c>
      <c r="H7" t="s">
        <v>35</v>
      </c>
      <c r="I7" t="s">
        <v>34</v>
      </c>
      <c r="J7" t="s">
        <v>25</v>
      </c>
      <c r="K7" t="s">
        <v>40</v>
      </c>
      <c r="L7" t="s">
        <v>41</v>
      </c>
      <c r="M7" t="s">
        <v>31</v>
      </c>
      <c r="N7" t="s">
        <v>47</v>
      </c>
      <c r="O7" t="s">
        <v>48</v>
      </c>
    </row>
    <row r="8" spans="6:15" x14ac:dyDescent="0.3">
      <c r="F8" t="s">
        <v>42</v>
      </c>
      <c r="G8">
        <v>5.33</v>
      </c>
      <c r="H8">
        <v>4.4000000000000004</v>
      </c>
      <c r="I8">
        <v>4.3</v>
      </c>
      <c r="J8">
        <v>3.14</v>
      </c>
      <c r="K8">
        <v>3.66</v>
      </c>
      <c r="L8">
        <v>4.1900000000000004</v>
      </c>
      <c r="M8">
        <v>3.16</v>
      </c>
      <c r="N8">
        <v>3.44</v>
      </c>
      <c r="O8">
        <v>3.81</v>
      </c>
    </row>
    <row r="9" spans="6:15" x14ac:dyDescent="0.3">
      <c r="F9" t="s">
        <v>43</v>
      </c>
      <c r="G9">
        <v>7.36</v>
      </c>
      <c r="H9">
        <v>5.84</v>
      </c>
      <c r="I9">
        <v>6.18</v>
      </c>
      <c r="J9">
        <v>6.77</v>
      </c>
      <c r="K9">
        <v>6.14</v>
      </c>
      <c r="L9">
        <v>6.66</v>
      </c>
      <c r="M9">
        <v>6</v>
      </c>
      <c r="N9">
        <v>5.9</v>
      </c>
      <c r="O9">
        <v>6.09</v>
      </c>
    </row>
    <row r="10" spans="6:15" x14ac:dyDescent="0.3">
      <c r="F10" t="s">
        <v>44</v>
      </c>
      <c r="G10">
        <v>16.96</v>
      </c>
      <c r="H10">
        <v>16.760000000000002</v>
      </c>
      <c r="I10">
        <v>16.260000000000002</v>
      </c>
      <c r="J10">
        <v>22.18</v>
      </c>
      <c r="K10">
        <v>17.77</v>
      </c>
      <c r="L10">
        <v>15.43</v>
      </c>
      <c r="M10">
        <v>22.79</v>
      </c>
      <c r="N10">
        <v>17.57</v>
      </c>
      <c r="O10">
        <v>15.7</v>
      </c>
    </row>
    <row r="11" spans="6:15" x14ac:dyDescent="0.3">
      <c r="F11" t="s">
        <v>45</v>
      </c>
      <c r="G11">
        <v>19.61</v>
      </c>
      <c r="H11">
        <v>18.32</v>
      </c>
      <c r="I11">
        <v>17.86</v>
      </c>
      <c r="J11">
        <v>31.73</v>
      </c>
      <c r="K11">
        <v>24.92</v>
      </c>
      <c r="L11">
        <v>19.88</v>
      </c>
      <c r="M11">
        <v>31.81</v>
      </c>
      <c r="N11">
        <v>23.39</v>
      </c>
      <c r="O11">
        <v>19.59</v>
      </c>
    </row>
    <row r="12" spans="6:15" x14ac:dyDescent="0.3">
      <c r="F12" t="s">
        <v>46</v>
      </c>
      <c r="G12">
        <v>20.52</v>
      </c>
      <c r="H12">
        <v>20.09</v>
      </c>
      <c r="I12">
        <v>18.63</v>
      </c>
      <c r="J12">
        <v>33.590000000000003</v>
      </c>
      <c r="K12">
        <v>29.17</v>
      </c>
      <c r="L12">
        <v>21.85</v>
      </c>
      <c r="M12">
        <v>33.97</v>
      </c>
      <c r="N12">
        <v>25.7</v>
      </c>
      <c r="O12">
        <v>21.79</v>
      </c>
    </row>
    <row r="14" spans="6:15" x14ac:dyDescent="0.3">
      <c r="G14" t="s">
        <v>13</v>
      </c>
      <c r="H14" t="s">
        <v>35</v>
      </c>
      <c r="I14" t="s">
        <v>34</v>
      </c>
      <c r="J14" t="s">
        <v>25</v>
      </c>
      <c r="K14" t="s">
        <v>40</v>
      </c>
      <c r="L14" t="s">
        <v>41</v>
      </c>
      <c r="M14" t="s">
        <v>31</v>
      </c>
      <c r="N14" t="s">
        <v>47</v>
      </c>
      <c r="O14" t="s">
        <v>48</v>
      </c>
    </row>
    <row r="15" spans="6:15" x14ac:dyDescent="0.3">
      <c r="F15" t="s">
        <v>42</v>
      </c>
      <c r="G15">
        <v>5.33</v>
      </c>
      <c r="H15">
        <v>4.4000000000000004</v>
      </c>
      <c r="I15">
        <v>4.3</v>
      </c>
      <c r="J15">
        <v>3.14</v>
      </c>
      <c r="K15">
        <v>3.66</v>
      </c>
      <c r="L15">
        <v>4.1900000000000004</v>
      </c>
      <c r="M15">
        <v>3.16</v>
      </c>
      <c r="N15">
        <v>3.44</v>
      </c>
      <c r="O15">
        <v>3.81</v>
      </c>
    </row>
    <row r="16" spans="6:15" x14ac:dyDescent="0.3">
      <c r="F16" t="s">
        <v>43</v>
      </c>
      <c r="G16">
        <f>G9-G8</f>
        <v>2.0300000000000002</v>
      </c>
      <c r="H16">
        <f>H9-H8</f>
        <v>1.4399999999999995</v>
      </c>
      <c r="I16">
        <f>I9-I8</f>
        <v>1.88</v>
      </c>
      <c r="J16">
        <f>J9-J8</f>
        <v>3.6299999999999994</v>
      </c>
      <c r="K16">
        <f>K9-K8</f>
        <v>2.4799999999999995</v>
      </c>
      <c r="L16">
        <f>L9-L8</f>
        <v>2.4699999999999998</v>
      </c>
      <c r="M16">
        <f>M9-M8</f>
        <v>2.84</v>
      </c>
      <c r="N16">
        <f>N9-N8</f>
        <v>2.4600000000000004</v>
      </c>
      <c r="O16">
        <f>O9-O8</f>
        <v>2.2799999999999998</v>
      </c>
    </row>
    <row r="17" spans="6:15" x14ac:dyDescent="0.3">
      <c r="F17" t="s">
        <v>44</v>
      </c>
      <c r="G17">
        <f>G10-G9</f>
        <v>9.6000000000000014</v>
      </c>
      <c r="H17">
        <f>H10-H9</f>
        <v>10.920000000000002</v>
      </c>
      <c r="I17">
        <f>I10-I9</f>
        <v>10.080000000000002</v>
      </c>
      <c r="J17">
        <f t="shared" ref="J17:O17" si="0">J10-J9</f>
        <v>15.41</v>
      </c>
      <c r="K17">
        <f t="shared" si="0"/>
        <v>11.629999999999999</v>
      </c>
      <c r="L17">
        <f t="shared" si="0"/>
        <v>8.77</v>
      </c>
      <c r="M17">
        <f t="shared" si="0"/>
        <v>16.79</v>
      </c>
      <c r="N17">
        <f t="shared" si="0"/>
        <v>11.67</v>
      </c>
      <c r="O17">
        <f t="shared" si="0"/>
        <v>9.61</v>
      </c>
    </row>
    <row r="18" spans="6:15" x14ac:dyDescent="0.3">
      <c r="F18" t="s">
        <v>45</v>
      </c>
      <c r="G18">
        <f>G11-G10</f>
        <v>2.6499999999999986</v>
      </c>
      <c r="H18">
        <f>H11-H10</f>
        <v>1.5599999999999987</v>
      </c>
      <c r="I18">
        <f>I11-I10</f>
        <v>1.5999999999999979</v>
      </c>
      <c r="J18">
        <f t="shared" ref="J18:O18" si="1">J11-J10</f>
        <v>9.5500000000000007</v>
      </c>
      <c r="K18">
        <f t="shared" si="1"/>
        <v>7.1500000000000021</v>
      </c>
      <c r="L18">
        <f t="shared" si="1"/>
        <v>4.4499999999999993</v>
      </c>
      <c r="M18">
        <f t="shared" si="1"/>
        <v>9.02</v>
      </c>
      <c r="N18">
        <f t="shared" si="1"/>
        <v>5.82</v>
      </c>
      <c r="O18">
        <f t="shared" si="1"/>
        <v>3.8900000000000006</v>
      </c>
    </row>
    <row r="19" spans="6:15" x14ac:dyDescent="0.3">
      <c r="F19" t="s">
        <v>46</v>
      </c>
      <c r="G19">
        <f>G12-G11</f>
        <v>0.91000000000000014</v>
      </c>
      <c r="H19">
        <f>H12-H11</f>
        <v>1.7699999999999996</v>
      </c>
      <c r="I19">
        <f>I12-I11</f>
        <v>0.76999999999999957</v>
      </c>
      <c r="J19">
        <f t="shared" ref="J19:O19" si="2">J12-J11</f>
        <v>1.860000000000003</v>
      </c>
      <c r="K19">
        <f t="shared" si="2"/>
        <v>4.25</v>
      </c>
      <c r="L19">
        <f t="shared" si="2"/>
        <v>1.9700000000000024</v>
      </c>
      <c r="M19">
        <f t="shared" si="2"/>
        <v>2.16</v>
      </c>
      <c r="N19">
        <f t="shared" si="2"/>
        <v>2.3099999999999987</v>
      </c>
      <c r="O19">
        <f t="shared" si="2"/>
        <v>2.1999999999999993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D43DB2A9BBC44AE3DDC39B03262A0" ma:contentTypeVersion="13" ma:contentTypeDescription="Create a new document." ma:contentTypeScope="" ma:versionID="301fd855dee14182ac4f610037b20be8">
  <xsd:schema xmlns:xsd="http://www.w3.org/2001/XMLSchema" xmlns:xs="http://www.w3.org/2001/XMLSchema" xmlns:p="http://schemas.microsoft.com/office/2006/metadata/properties" xmlns:ns3="96621868-08df-456f-9768-4f104de4e022" xmlns:ns4="55df1182-d56d-4556-ab70-0d9d09f0ef4e" targetNamespace="http://schemas.microsoft.com/office/2006/metadata/properties" ma:root="true" ma:fieldsID="496ec5db427450ecd254a30ebd9b3ad8" ns3:_="" ns4:_="">
    <xsd:import namespace="96621868-08df-456f-9768-4f104de4e022"/>
    <xsd:import namespace="55df1182-d56d-4556-ab70-0d9d09f0ef4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21868-08df-456f-9768-4f104de4e0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df1182-d56d-4556-ab70-0d9d09f0ef4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6621868-08df-456f-9768-4f104de4e02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70A59C-9033-4FA8-90E5-B2698101A1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621868-08df-456f-9768-4f104de4e022"/>
    <ds:schemaRef ds:uri="55df1182-d56d-4556-ab70-0d9d09f0ef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5D76C7-C622-4CB6-B26B-C91CFBC2F860}">
  <ds:schemaRefs>
    <ds:schemaRef ds:uri="http://schemas.microsoft.com/office/2006/metadata/properties"/>
    <ds:schemaRef ds:uri="http://schemas.microsoft.com/office/infopath/2007/PartnerControls"/>
    <ds:schemaRef ds:uri="96621868-08df-456f-9768-4f104de4e022"/>
  </ds:schemaRefs>
</ds:datastoreItem>
</file>

<file path=customXml/itemProps3.xml><?xml version="1.0" encoding="utf-8"?>
<ds:datastoreItem xmlns:ds="http://schemas.openxmlformats.org/officeDocument/2006/customXml" ds:itemID="{6DB9F4C3-FBF6-4BF5-9B42-16486698E9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LC3-BW</vt:lpstr>
      <vt:lpstr>Sheet1</vt:lpstr>
      <vt:lpstr>Sheet1 (2)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Amlan Majumder</dc:creator>
  <cp:keywords/>
  <dc:description/>
  <cp:lastModifiedBy>Beng Wei Chong</cp:lastModifiedBy>
  <cp:revision/>
  <dcterms:created xsi:type="dcterms:W3CDTF">2023-03-01T02:58:09Z</dcterms:created>
  <dcterms:modified xsi:type="dcterms:W3CDTF">2024-01-25T03:17:58Z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0x0101006BED43DB2A9BBC44AE3DDC39B03262A0</vt:lpwstr>
  </property>
</Properties>
</file>